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rma Jofre\Poblaciones\Percapita 2022\"/>
    </mc:Choice>
  </mc:AlternateContent>
  <xr:revisionPtr revIDLastSave="0" documentId="13_ncr:1_{8E5C2132-B5B1-4808-A9CE-8D18358B5DE5}" xr6:coauthVersionLast="40" xr6:coauthVersionMax="40" xr10:uidLastSave="{00000000-0000-0000-0000-000000000000}"/>
  <bookViews>
    <workbookView xWindow="0" yWindow="0" windowWidth="24000" windowHeight="9525" tabRatio="768" activeTab="1" xr2:uid="{00000000-000D-0000-FFFF-FFFF00000000}"/>
  </bookViews>
  <sheets>
    <sheet name="AÑOS" sheetId="10" r:id="rId1"/>
    <sheet name="OSORNO" sheetId="1" r:id="rId2"/>
    <sheet name="PUERTO OCTAY" sheetId="4" r:id="rId3"/>
    <sheet name="PURRANQUE" sheetId="2" r:id="rId4"/>
    <sheet name="PUYEHUE" sheetId="6" r:id="rId5"/>
    <sheet name="RÍO NEGRO" sheetId="3" r:id="rId6"/>
    <sheet name="SAN JUAN COSTA" sheetId="8" r:id="rId7"/>
    <sheet name="SAN PABLO" sheetId="9" r:id="rId8"/>
  </sheets>
  <definedNames>
    <definedName name="_xlnm.Print_Area" localSheetId="1">OSORNO!$A$1:$J$265</definedName>
    <definedName name="_xlnm.Print_Area" localSheetId="2">'PUERTO OCTAY'!$A$1:$J$193</definedName>
    <definedName name="_xlnm.Print_Area" localSheetId="3">PURRANQUE!$B$1:$J$28</definedName>
    <definedName name="_xlnm.Print_Area" localSheetId="4">PUYEHUE!$B$1:$J$28</definedName>
    <definedName name="_xlnm.Print_Area" localSheetId="5">'RÍO NEGRO'!$B$1:$J$123</definedName>
    <definedName name="_xlnm.Print_Area" localSheetId="6">'SAN JUAN COSTA'!$B$1:$J$230</definedName>
    <definedName name="_xlnm.Print_Area" localSheetId="7">'SAN PABLO'!$B$1:$J$77</definedName>
    <definedName name="_xlnm.Print_Titles" localSheetId="1">OSORNO!$1:$6</definedName>
  </definedNames>
  <calcPr calcId="191029"/>
</workbook>
</file>

<file path=xl/calcChain.xml><?xml version="1.0" encoding="utf-8"?>
<calcChain xmlns="http://schemas.openxmlformats.org/spreadsheetml/2006/main">
  <c r="V14" i="10" l="1"/>
  <c r="C9" i="8" l="1"/>
  <c r="I33" i="1" l="1"/>
  <c r="H16" i="8"/>
  <c r="H17" i="8"/>
  <c r="H18" i="8"/>
  <c r="H19" i="8"/>
  <c r="H20" i="8"/>
  <c r="H21" i="8"/>
  <c r="H22" i="8"/>
  <c r="H23" i="8"/>
  <c r="H24" i="8"/>
  <c r="H25" i="8"/>
  <c r="H26" i="8"/>
  <c r="H15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J209" i="8"/>
  <c r="J208" i="8"/>
  <c r="D220" i="8"/>
  <c r="C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I205" i="8"/>
  <c r="H205" i="8"/>
  <c r="J205" i="8" s="1"/>
  <c r="E205" i="8"/>
  <c r="I204" i="8"/>
  <c r="H204" i="8"/>
  <c r="E204" i="8"/>
  <c r="I203" i="8"/>
  <c r="H203" i="8"/>
  <c r="J203" i="8" s="1"/>
  <c r="E203" i="8"/>
  <c r="I202" i="8"/>
  <c r="H202" i="8"/>
  <c r="E202" i="8"/>
  <c r="D196" i="8"/>
  <c r="C196" i="8"/>
  <c r="E195" i="8"/>
  <c r="E194" i="8"/>
  <c r="E193" i="8"/>
  <c r="E192" i="8"/>
  <c r="E191" i="8"/>
  <c r="E190" i="8"/>
  <c r="E189" i="8"/>
  <c r="E188" i="8"/>
  <c r="E187" i="8"/>
  <c r="E186" i="8"/>
  <c r="J185" i="8"/>
  <c r="E185" i="8"/>
  <c r="J184" i="8"/>
  <c r="E184" i="8"/>
  <c r="E183" i="8"/>
  <c r="E182" i="8"/>
  <c r="I181" i="8"/>
  <c r="J181" i="8" s="1"/>
  <c r="H181" i="8"/>
  <c r="E181" i="8"/>
  <c r="I180" i="8"/>
  <c r="H180" i="8"/>
  <c r="E180" i="8"/>
  <c r="I179" i="8"/>
  <c r="H179" i="8"/>
  <c r="E179" i="8"/>
  <c r="I178" i="8"/>
  <c r="H178" i="8"/>
  <c r="E178" i="8"/>
  <c r="D172" i="8"/>
  <c r="C172" i="8"/>
  <c r="E171" i="8"/>
  <c r="E170" i="8"/>
  <c r="E169" i="8"/>
  <c r="E168" i="8"/>
  <c r="E167" i="8"/>
  <c r="E166" i="8"/>
  <c r="E165" i="8"/>
  <c r="E164" i="8"/>
  <c r="E163" i="8"/>
  <c r="E162" i="8"/>
  <c r="J161" i="8"/>
  <c r="E161" i="8"/>
  <c r="J160" i="8"/>
  <c r="E160" i="8"/>
  <c r="E159" i="8"/>
  <c r="E158" i="8"/>
  <c r="I157" i="8"/>
  <c r="H157" i="8"/>
  <c r="E157" i="8"/>
  <c r="I156" i="8"/>
  <c r="H156" i="8"/>
  <c r="E156" i="8"/>
  <c r="I155" i="8"/>
  <c r="H155" i="8"/>
  <c r="E155" i="8"/>
  <c r="I154" i="8"/>
  <c r="H154" i="8"/>
  <c r="E154" i="8"/>
  <c r="D148" i="8"/>
  <c r="C148" i="8"/>
  <c r="E147" i="8"/>
  <c r="E146" i="8"/>
  <c r="E145" i="8"/>
  <c r="E144" i="8"/>
  <c r="E143" i="8"/>
  <c r="E142" i="8"/>
  <c r="E141" i="8"/>
  <c r="E140" i="8"/>
  <c r="E139" i="8"/>
  <c r="E138" i="8"/>
  <c r="J137" i="8"/>
  <c r="E137" i="8"/>
  <c r="J136" i="8"/>
  <c r="E136" i="8"/>
  <c r="E135" i="8"/>
  <c r="E134" i="8"/>
  <c r="I133" i="8"/>
  <c r="H133" i="8"/>
  <c r="J133" i="8" s="1"/>
  <c r="E133" i="8"/>
  <c r="I132" i="8"/>
  <c r="H132" i="8"/>
  <c r="E132" i="8"/>
  <c r="I131" i="8"/>
  <c r="H131" i="8"/>
  <c r="J131" i="8" s="1"/>
  <c r="E131" i="8"/>
  <c r="I130" i="8"/>
  <c r="H130" i="8"/>
  <c r="E130" i="8"/>
  <c r="H15" i="3"/>
  <c r="J16" i="6"/>
  <c r="J15" i="6"/>
  <c r="J15" i="2"/>
  <c r="J16" i="2"/>
  <c r="H16" i="1"/>
  <c r="H17" i="1"/>
  <c r="H18" i="1"/>
  <c r="H19" i="1"/>
  <c r="H20" i="1"/>
  <c r="H21" i="1"/>
  <c r="H22" i="1"/>
  <c r="H23" i="1"/>
  <c r="H24" i="1"/>
  <c r="H25" i="1"/>
  <c r="H26" i="1"/>
  <c r="H15" i="1"/>
  <c r="J40" i="1"/>
  <c r="J39" i="1"/>
  <c r="J63" i="1"/>
  <c r="J62" i="1"/>
  <c r="J87" i="1"/>
  <c r="J86" i="1"/>
  <c r="J110" i="1"/>
  <c r="J109" i="1"/>
  <c r="J134" i="1"/>
  <c r="J133" i="1"/>
  <c r="J158" i="1"/>
  <c r="J157" i="1"/>
  <c r="J182" i="1"/>
  <c r="J181" i="1"/>
  <c r="J206" i="1"/>
  <c r="J205" i="1"/>
  <c r="J230" i="1"/>
  <c r="J229" i="1"/>
  <c r="J254" i="1"/>
  <c r="J253" i="1"/>
  <c r="D10" i="1"/>
  <c r="D11" i="1"/>
  <c r="D12" i="1"/>
  <c r="D13" i="1"/>
  <c r="D14" i="1"/>
  <c r="D15" i="1"/>
  <c r="D16" i="1"/>
  <c r="D17" i="1"/>
  <c r="D18" i="1"/>
  <c r="D19" i="1"/>
  <c r="J16" i="1" s="1"/>
  <c r="D20" i="1"/>
  <c r="D21" i="1"/>
  <c r="D22" i="1"/>
  <c r="D23" i="1"/>
  <c r="D24" i="1"/>
  <c r="D25" i="1"/>
  <c r="D26" i="1"/>
  <c r="C10" i="1"/>
  <c r="C11" i="1"/>
  <c r="C12" i="1"/>
  <c r="C13" i="1"/>
  <c r="C14" i="1"/>
  <c r="C15" i="1"/>
  <c r="J15" i="1" s="1"/>
  <c r="C16" i="1"/>
  <c r="C17" i="1"/>
  <c r="C18" i="1"/>
  <c r="C19" i="1"/>
  <c r="C20" i="1"/>
  <c r="C21" i="1"/>
  <c r="C22" i="1"/>
  <c r="C23" i="1"/>
  <c r="C24" i="1"/>
  <c r="C25" i="1"/>
  <c r="C26" i="1"/>
  <c r="C9" i="1"/>
  <c r="D74" i="1"/>
  <c r="C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I59" i="1"/>
  <c r="H59" i="1"/>
  <c r="J59" i="1" s="1"/>
  <c r="E59" i="1"/>
  <c r="I58" i="1"/>
  <c r="H58" i="1"/>
  <c r="E58" i="1"/>
  <c r="J65" i="1" s="1"/>
  <c r="I57" i="1"/>
  <c r="H57" i="1"/>
  <c r="E57" i="1"/>
  <c r="I56" i="1"/>
  <c r="H56" i="1"/>
  <c r="E56" i="1"/>
  <c r="J66" i="1" s="1"/>
  <c r="C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I106" i="1"/>
  <c r="H106" i="1"/>
  <c r="E106" i="1"/>
  <c r="I105" i="1"/>
  <c r="H105" i="1"/>
  <c r="E105" i="1"/>
  <c r="J112" i="1" s="1"/>
  <c r="I104" i="1"/>
  <c r="H104" i="1"/>
  <c r="E104" i="1"/>
  <c r="H103" i="1"/>
  <c r="D121" i="1"/>
  <c r="D80" i="1"/>
  <c r="D9" i="1" s="1"/>
  <c r="W6" i="10"/>
  <c r="W7" i="10"/>
  <c r="W8" i="10"/>
  <c r="W9" i="10"/>
  <c r="W10" i="10"/>
  <c r="W11" i="10"/>
  <c r="W5" i="10"/>
  <c r="V12" i="10"/>
  <c r="V15" i="10" s="1"/>
  <c r="I60" i="1" l="1"/>
  <c r="J154" i="8"/>
  <c r="J163" i="8"/>
  <c r="J211" i="8"/>
  <c r="I134" i="8"/>
  <c r="J139" i="8"/>
  <c r="I182" i="8"/>
  <c r="J187" i="8"/>
  <c r="J212" i="8"/>
  <c r="H182" i="8"/>
  <c r="I206" i="8"/>
  <c r="J180" i="8"/>
  <c r="J179" i="8"/>
  <c r="J204" i="8"/>
  <c r="E220" i="8"/>
  <c r="J202" i="8"/>
  <c r="H206" i="8"/>
  <c r="E196" i="8"/>
  <c r="J178" i="8"/>
  <c r="J188" i="8"/>
  <c r="J157" i="8"/>
  <c r="E172" i="8"/>
  <c r="J156" i="8"/>
  <c r="H158" i="8"/>
  <c r="J155" i="8"/>
  <c r="J164" i="8"/>
  <c r="I158" i="8"/>
  <c r="J132" i="8"/>
  <c r="E148" i="8"/>
  <c r="J130" i="8"/>
  <c r="H134" i="8"/>
  <c r="J140" i="8"/>
  <c r="J58" i="1"/>
  <c r="H60" i="1"/>
  <c r="J57" i="1"/>
  <c r="J56" i="1"/>
  <c r="E74" i="1"/>
  <c r="J105" i="1"/>
  <c r="J106" i="1"/>
  <c r="J104" i="1"/>
  <c r="E103" i="1"/>
  <c r="J113" i="1" s="1"/>
  <c r="H107" i="1"/>
  <c r="I103" i="1"/>
  <c r="I107" i="1" s="1"/>
  <c r="J67" i="4"/>
  <c r="J66" i="4"/>
  <c r="H63" i="4"/>
  <c r="H62" i="4"/>
  <c r="H61" i="4"/>
  <c r="H60" i="4"/>
  <c r="J206" i="8" l="1"/>
  <c r="J134" i="8"/>
  <c r="J182" i="8"/>
  <c r="J158" i="8"/>
  <c r="J60" i="1"/>
  <c r="E121" i="1"/>
  <c r="J103" i="1"/>
  <c r="J107" i="1" s="1"/>
  <c r="U12" i="10" l="1"/>
  <c r="W12" i="10" s="1"/>
  <c r="H76" i="9" l="1"/>
  <c r="H66" i="9"/>
  <c r="H67" i="9"/>
  <c r="H68" i="9"/>
  <c r="H69" i="9"/>
  <c r="H70" i="9"/>
  <c r="H71" i="9"/>
  <c r="H72" i="9"/>
  <c r="H73" i="9"/>
  <c r="H74" i="9"/>
  <c r="H75" i="9"/>
  <c r="H65" i="9"/>
  <c r="H52" i="9"/>
  <c r="H42" i="9"/>
  <c r="H43" i="9"/>
  <c r="H44" i="9"/>
  <c r="H45" i="9"/>
  <c r="H46" i="9"/>
  <c r="H47" i="9"/>
  <c r="H48" i="9"/>
  <c r="H49" i="9"/>
  <c r="H50" i="9"/>
  <c r="H51" i="9"/>
  <c r="H41" i="9"/>
  <c r="J16" i="9"/>
  <c r="J15" i="9"/>
  <c r="H52" i="8"/>
  <c r="H65" i="8"/>
  <c r="H66" i="8"/>
  <c r="H44" i="8"/>
  <c r="H45" i="8"/>
  <c r="H46" i="8"/>
  <c r="H47" i="8"/>
  <c r="H48" i="8"/>
  <c r="H49" i="8"/>
  <c r="H50" i="8"/>
  <c r="H74" i="8"/>
  <c r="H41" i="8"/>
  <c r="H51" i="8"/>
  <c r="J113" i="8"/>
  <c r="J112" i="8"/>
  <c r="J89" i="8"/>
  <c r="J88" i="8"/>
  <c r="H26" i="3"/>
  <c r="H16" i="3"/>
  <c r="H17" i="3"/>
  <c r="H18" i="3"/>
  <c r="H19" i="3"/>
  <c r="H20" i="3"/>
  <c r="H21" i="3"/>
  <c r="H22" i="3"/>
  <c r="H23" i="3"/>
  <c r="H24" i="3"/>
  <c r="H25" i="3"/>
  <c r="J111" i="3"/>
  <c r="J110" i="3"/>
  <c r="J88" i="3"/>
  <c r="J87" i="3"/>
  <c r="J65" i="3"/>
  <c r="J64" i="3"/>
  <c r="J42" i="3"/>
  <c r="J41" i="3"/>
  <c r="H16" i="4"/>
  <c r="H17" i="4"/>
  <c r="H18" i="4"/>
  <c r="H19" i="4"/>
  <c r="H20" i="4"/>
  <c r="H21" i="4"/>
  <c r="H22" i="4"/>
  <c r="H23" i="4"/>
  <c r="H24" i="4"/>
  <c r="H25" i="4"/>
  <c r="H26" i="4"/>
  <c r="H15" i="4"/>
  <c r="J182" i="4"/>
  <c r="J181" i="4"/>
  <c r="J159" i="4"/>
  <c r="J158" i="4"/>
  <c r="J113" i="4"/>
  <c r="J112" i="4"/>
  <c r="J90" i="4"/>
  <c r="J89" i="4"/>
  <c r="J41" i="4"/>
  <c r="J40" i="4"/>
  <c r="J136" i="4"/>
  <c r="J135" i="4"/>
  <c r="E50" i="1"/>
  <c r="H64" i="8" l="1"/>
  <c r="H71" i="8"/>
  <c r="H43" i="8"/>
  <c r="H70" i="8"/>
  <c r="H67" i="8"/>
  <c r="H42" i="8"/>
  <c r="H72" i="8"/>
  <c r="H68" i="8"/>
  <c r="H73" i="8"/>
  <c r="H69" i="8"/>
  <c r="H75" i="8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E119" i="3"/>
  <c r="E120" i="3"/>
  <c r="E108" i="3"/>
  <c r="E109" i="3"/>
  <c r="E110" i="3"/>
  <c r="E111" i="3"/>
  <c r="E112" i="3"/>
  <c r="E113" i="3"/>
  <c r="E114" i="3"/>
  <c r="E115" i="3"/>
  <c r="E116" i="3"/>
  <c r="E117" i="3"/>
  <c r="E118" i="3"/>
  <c r="T12" i="10"/>
  <c r="J16" i="3" l="1"/>
  <c r="J15" i="3"/>
  <c r="E14" i="3"/>
  <c r="E26" i="3"/>
  <c r="E22" i="3"/>
  <c r="E20" i="3"/>
  <c r="E13" i="3"/>
  <c r="E25" i="3"/>
  <c r="E23" i="3"/>
  <c r="E18" i="3"/>
  <c r="E17" i="3"/>
  <c r="E12" i="3"/>
  <c r="E15" i="3"/>
  <c r="E24" i="3"/>
  <c r="E19" i="3"/>
  <c r="E16" i="3"/>
  <c r="E11" i="3"/>
  <c r="E21" i="3"/>
  <c r="J18" i="3" l="1"/>
  <c r="S12" i="10"/>
  <c r="C10" i="3" l="1"/>
  <c r="D10" i="3"/>
  <c r="D9" i="3"/>
  <c r="C9" i="3"/>
  <c r="E95" i="3"/>
  <c r="E96" i="3"/>
  <c r="E97" i="3"/>
  <c r="D122" i="3" l="1"/>
  <c r="C122" i="3"/>
  <c r="E121" i="3"/>
  <c r="I107" i="3"/>
  <c r="H107" i="3"/>
  <c r="E107" i="3"/>
  <c r="I106" i="3"/>
  <c r="H106" i="3"/>
  <c r="E106" i="3"/>
  <c r="I105" i="3"/>
  <c r="H105" i="3"/>
  <c r="E105" i="3"/>
  <c r="I104" i="3"/>
  <c r="H104" i="3"/>
  <c r="E104" i="3"/>
  <c r="D99" i="3"/>
  <c r="C99" i="3"/>
  <c r="E98" i="3"/>
  <c r="E94" i="3"/>
  <c r="E93" i="3"/>
  <c r="E92" i="3"/>
  <c r="E91" i="3"/>
  <c r="E90" i="3"/>
  <c r="E89" i="3"/>
  <c r="E88" i="3"/>
  <c r="E87" i="3"/>
  <c r="E86" i="3"/>
  <c r="E85" i="3"/>
  <c r="I84" i="3"/>
  <c r="H84" i="3"/>
  <c r="E84" i="3"/>
  <c r="I83" i="3"/>
  <c r="H83" i="3"/>
  <c r="E83" i="3"/>
  <c r="I82" i="3"/>
  <c r="H82" i="3"/>
  <c r="E82" i="3"/>
  <c r="I81" i="3"/>
  <c r="H81" i="3"/>
  <c r="E81" i="3"/>
  <c r="D76" i="3"/>
  <c r="C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I61" i="3"/>
  <c r="H61" i="3"/>
  <c r="E61" i="3"/>
  <c r="I60" i="3"/>
  <c r="H60" i="3"/>
  <c r="E60" i="3"/>
  <c r="I59" i="3"/>
  <c r="H59" i="3"/>
  <c r="E59" i="3"/>
  <c r="I58" i="3"/>
  <c r="H58" i="3"/>
  <c r="E58" i="3"/>
  <c r="J68" i="3" s="1"/>
  <c r="D53" i="3"/>
  <c r="C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I38" i="3"/>
  <c r="H38" i="3"/>
  <c r="E38" i="3"/>
  <c r="I37" i="3"/>
  <c r="H37" i="3"/>
  <c r="E37" i="3"/>
  <c r="I36" i="3"/>
  <c r="H36" i="3"/>
  <c r="E36" i="3"/>
  <c r="I35" i="3"/>
  <c r="H35" i="3"/>
  <c r="E35" i="3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9" i="4"/>
  <c r="C9" i="4"/>
  <c r="D193" i="4"/>
  <c r="C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I178" i="4"/>
  <c r="H178" i="4"/>
  <c r="E178" i="4"/>
  <c r="I177" i="4"/>
  <c r="H177" i="4"/>
  <c r="E177" i="4"/>
  <c r="I176" i="4"/>
  <c r="H176" i="4"/>
  <c r="E176" i="4"/>
  <c r="I175" i="4"/>
  <c r="H175" i="4"/>
  <c r="E175" i="4"/>
  <c r="D170" i="4"/>
  <c r="C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I155" i="4"/>
  <c r="H155" i="4"/>
  <c r="E155" i="4"/>
  <c r="I154" i="4"/>
  <c r="H154" i="4"/>
  <c r="E154" i="4"/>
  <c r="I153" i="4"/>
  <c r="H153" i="4"/>
  <c r="E153" i="4"/>
  <c r="I152" i="4"/>
  <c r="H152" i="4"/>
  <c r="E152" i="4"/>
  <c r="D147" i="4"/>
  <c r="C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I132" i="4"/>
  <c r="H132" i="4"/>
  <c r="E132" i="4"/>
  <c r="I131" i="4"/>
  <c r="H131" i="4"/>
  <c r="E131" i="4"/>
  <c r="I130" i="4"/>
  <c r="H130" i="4"/>
  <c r="E130" i="4"/>
  <c r="I129" i="4"/>
  <c r="H129" i="4"/>
  <c r="E129" i="4"/>
  <c r="J139" i="4" s="1"/>
  <c r="D124" i="4"/>
  <c r="C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I109" i="4"/>
  <c r="H109" i="4"/>
  <c r="E109" i="4"/>
  <c r="I108" i="4"/>
  <c r="H108" i="4"/>
  <c r="E108" i="4"/>
  <c r="I107" i="4"/>
  <c r="H107" i="4"/>
  <c r="E107" i="4"/>
  <c r="I106" i="4"/>
  <c r="H106" i="4"/>
  <c r="E106" i="4"/>
  <c r="D101" i="4"/>
  <c r="C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I86" i="4"/>
  <c r="H86" i="4"/>
  <c r="E86" i="4"/>
  <c r="I85" i="4"/>
  <c r="H85" i="4"/>
  <c r="E85" i="4"/>
  <c r="I84" i="4"/>
  <c r="H84" i="4"/>
  <c r="E84" i="4"/>
  <c r="I83" i="4"/>
  <c r="H83" i="4"/>
  <c r="E83" i="4"/>
  <c r="J93" i="4" s="1"/>
  <c r="E77" i="4"/>
  <c r="E76" i="4"/>
  <c r="E75" i="4"/>
  <c r="E72" i="4"/>
  <c r="E71" i="4"/>
  <c r="E70" i="4"/>
  <c r="E68" i="4"/>
  <c r="E67" i="4"/>
  <c r="E66" i="4"/>
  <c r="E63" i="4"/>
  <c r="I61" i="4"/>
  <c r="J91" i="3" l="1"/>
  <c r="J45" i="3"/>
  <c r="J162" i="4"/>
  <c r="J116" i="4"/>
  <c r="J90" i="3"/>
  <c r="J113" i="3"/>
  <c r="J67" i="3"/>
  <c r="J44" i="3"/>
  <c r="J114" i="3"/>
  <c r="H108" i="3"/>
  <c r="I108" i="3"/>
  <c r="H85" i="3"/>
  <c r="I85" i="3"/>
  <c r="H62" i="3"/>
  <c r="I62" i="3"/>
  <c r="H39" i="3"/>
  <c r="I39" i="3"/>
  <c r="H179" i="4"/>
  <c r="J161" i="4"/>
  <c r="J138" i="4"/>
  <c r="J115" i="4"/>
  <c r="J92" i="4"/>
  <c r="H87" i="4"/>
  <c r="I87" i="4"/>
  <c r="H110" i="4"/>
  <c r="I110" i="4"/>
  <c r="H133" i="4"/>
  <c r="I133" i="4"/>
  <c r="H156" i="4"/>
  <c r="I156" i="4"/>
  <c r="J185" i="4"/>
  <c r="J15" i="4"/>
  <c r="I179" i="4"/>
  <c r="J184" i="4"/>
  <c r="J16" i="4"/>
  <c r="J106" i="4"/>
  <c r="J38" i="3"/>
  <c r="J107" i="3"/>
  <c r="J36" i="3"/>
  <c r="J178" i="4"/>
  <c r="J106" i="3"/>
  <c r="J58" i="3"/>
  <c r="J37" i="3"/>
  <c r="J84" i="3"/>
  <c r="J83" i="3"/>
  <c r="J82" i="3"/>
  <c r="J61" i="3"/>
  <c r="J81" i="3"/>
  <c r="E53" i="3"/>
  <c r="E76" i="3"/>
  <c r="J60" i="3"/>
  <c r="E99" i="3"/>
  <c r="J35" i="3"/>
  <c r="J59" i="3"/>
  <c r="E122" i="3"/>
  <c r="J105" i="3"/>
  <c r="J104" i="3"/>
  <c r="J107" i="4"/>
  <c r="J85" i="4"/>
  <c r="J108" i="4"/>
  <c r="J154" i="4"/>
  <c r="J130" i="4"/>
  <c r="J175" i="4"/>
  <c r="J177" i="4"/>
  <c r="E193" i="4"/>
  <c r="J176" i="4"/>
  <c r="J155" i="4"/>
  <c r="E170" i="4"/>
  <c r="J153" i="4"/>
  <c r="J131" i="4"/>
  <c r="J132" i="4"/>
  <c r="J129" i="4"/>
  <c r="E147" i="4"/>
  <c r="J109" i="4"/>
  <c r="E124" i="4"/>
  <c r="J84" i="4"/>
  <c r="J86" i="4"/>
  <c r="E101" i="4"/>
  <c r="J83" i="4"/>
  <c r="J152" i="4"/>
  <c r="E74" i="4"/>
  <c r="E61" i="4"/>
  <c r="E64" i="4"/>
  <c r="E65" i="4"/>
  <c r="E73" i="4"/>
  <c r="I62" i="4"/>
  <c r="D78" i="4"/>
  <c r="I60" i="4"/>
  <c r="E62" i="4"/>
  <c r="J69" i="4" s="1"/>
  <c r="I63" i="4"/>
  <c r="J61" i="4"/>
  <c r="E69" i="4"/>
  <c r="C78" i="4"/>
  <c r="E60" i="4"/>
  <c r="J70" i="4" s="1"/>
  <c r="E39" i="1"/>
  <c r="J39" i="3" l="1"/>
  <c r="J108" i="3"/>
  <c r="J85" i="3"/>
  <c r="J62" i="3"/>
  <c r="J179" i="4"/>
  <c r="J156" i="4"/>
  <c r="H64" i="4"/>
  <c r="I64" i="4"/>
  <c r="J87" i="4"/>
  <c r="J110" i="4"/>
  <c r="J133" i="4"/>
  <c r="J63" i="4"/>
  <c r="J60" i="4"/>
  <c r="J62" i="4"/>
  <c r="E78" i="4"/>
  <c r="J64" i="4" l="1"/>
  <c r="C27" i="9"/>
  <c r="E13" i="2"/>
  <c r="R12" i="10"/>
  <c r="I127" i="1"/>
  <c r="H127" i="1"/>
  <c r="Q12" i="10"/>
  <c r="D145" i="1"/>
  <c r="H33" i="1"/>
  <c r="H80" i="1"/>
  <c r="C124" i="8"/>
  <c r="C75" i="8"/>
  <c r="H11" i="3"/>
  <c r="B1" i="9"/>
  <c r="B1" i="8"/>
  <c r="B1" i="3"/>
  <c r="B1" i="6"/>
  <c r="B1" i="2"/>
  <c r="B1" i="4"/>
  <c r="P12" i="10"/>
  <c r="P16" i="10" s="1"/>
  <c r="D52" i="8"/>
  <c r="E82" i="8"/>
  <c r="C100" i="8"/>
  <c r="D100" i="8"/>
  <c r="E99" i="8"/>
  <c r="D124" i="8"/>
  <c r="E123" i="8"/>
  <c r="C76" i="9"/>
  <c r="D76" i="9"/>
  <c r="D52" i="9"/>
  <c r="C52" i="9"/>
  <c r="D27" i="9"/>
  <c r="E26" i="9"/>
  <c r="D27" i="6"/>
  <c r="E26" i="6"/>
  <c r="C27" i="6"/>
  <c r="D27" i="4"/>
  <c r="E26" i="4"/>
  <c r="C27" i="4"/>
  <c r="C52" i="4"/>
  <c r="E51" i="4"/>
  <c r="D52" i="4"/>
  <c r="D27" i="3"/>
  <c r="C27" i="3"/>
  <c r="E26" i="2"/>
  <c r="C27" i="2"/>
  <c r="C265" i="1"/>
  <c r="C241" i="1"/>
  <c r="C217" i="1"/>
  <c r="C193" i="1"/>
  <c r="C169" i="1"/>
  <c r="C98" i="1"/>
  <c r="E97" i="1"/>
  <c r="E144" i="1"/>
  <c r="D169" i="1"/>
  <c r="E168" i="1"/>
  <c r="D193" i="1"/>
  <c r="E192" i="1"/>
  <c r="D217" i="1"/>
  <c r="E216" i="1"/>
  <c r="D241" i="1"/>
  <c r="E240" i="1"/>
  <c r="D265" i="1"/>
  <c r="E264" i="1"/>
  <c r="E9" i="6"/>
  <c r="E9" i="2"/>
  <c r="I12" i="2"/>
  <c r="I10" i="2"/>
  <c r="H12" i="2"/>
  <c r="H11" i="2"/>
  <c r="H10" i="2"/>
  <c r="O12" i="10"/>
  <c r="D36" i="8"/>
  <c r="D38" i="8"/>
  <c r="D63" i="8"/>
  <c r="D64" i="8"/>
  <c r="D65" i="8"/>
  <c r="D43" i="8"/>
  <c r="D68" i="8"/>
  <c r="D46" i="8"/>
  <c r="D47" i="8"/>
  <c r="D48" i="8"/>
  <c r="D72" i="8"/>
  <c r="D50" i="8"/>
  <c r="D74" i="8"/>
  <c r="C74" i="8"/>
  <c r="C72" i="8"/>
  <c r="C47" i="8"/>
  <c r="C69" i="8"/>
  <c r="C44" i="8"/>
  <c r="C65" i="8"/>
  <c r="C63" i="8"/>
  <c r="C38" i="8"/>
  <c r="C37" i="8"/>
  <c r="I82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I109" i="8"/>
  <c r="H109" i="8"/>
  <c r="E109" i="8"/>
  <c r="I108" i="8"/>
  <c r="H108" i="8"/>
  <c r="E108" i="8"/>
  <c r="I107" i="8"/>
  <c r="H107" i="8"/>
  <c r="E107" i="8"/>
  <c r="I106" i="8"/>
  <c r="H106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I85" i="8"/>
  <c r="H85" i="8"/>
  <c r="E85" i="8"/>
  <c r="I84" i="8"/>
  <c r="H84" i="8"/>
  <c r="E84" i="8"/>
  <c r="I83" i="8"/>
  <c r="H83" i="8"/>
  <c r="E83" i="8"/>
  <c r="H34" i="1"/>
  <c r="D51" i="9"/>
  <c r="D50" i="9"/>
  <c r="C50" i="9"/>
  <c r="D49" i="9"/>
  <c r="C49" i="9"/>
  <c r="D48" i="9"/>
  <c r="C48" i="9"/>
  <c r="D47" i="9"/>
  <c r="C47" i="9"/>
  <c r="D46" i="9"/>
  <c r="C46" i="9"/>
  <c r="D45" i="9"/>
  <c r="C45" i="9"/>
  <c r="D44" i="9"/>
  <c r="J42" i="9" s="1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75" i="9"/>
  <c r="D74" i="9"/>
  <c r="C74" i="9"/>
  <c r="D73" i="9"/>
  <c r="C73" i="9"/>
  <c r="D72" i="9"/>
  <c r="C72" i="9"/>
  <c r="D71" i="9"/>
  <c r="C71" i="9"/>
  <c r="D70" i="9"/>
  <c r="C70" i="9"/>
  <c r="D69" i="9"/>
  <c r="C69" i="9"/>
  <c r="D68" i="9"/>
  <c r="C68" i="9"/>
  <c r="D67" i="9"/>
  <c r="C67" i="9"/>
  <c r="D66" i="9"/>
  <c r="C66" i="9"/>
  <c r="D65" i="9"/>
  <c r="C65" i="9"/>
  <c r="D64" i="9"/>
  <c r="C64" i="9"/>
  <c r="D63" i="9"/>
  <c r="C63" i="9"/>
  <c r="J65" i="9" s="1"/>
  <c r="D62" i="9"/>
  <c r="C62" i="9"/>
  <c r="D61" i="9"/>
  <c r="C61" i="9"/>
  <c r="D60" i="9"/>
  <c r="C60" i="9"/>
  <c r="D59" i="9"/>
  <c r="C59" i="9"/>
  <c r="I9" i="6"/>
  <c r="H9" i="6"/>
  <c r="I34" i="4"/>
  <c r="I9" i="4"/>
  <c r="I9" i="3"/>
  <c r="H9" i="3"/>
  <c r="H9" i="2"/>
  <c r="H247" i="1"/>
  <c r="E247" i="1"/>
  <c r="I223" i="1"/>
  <c r="H175" i="1"/>
  <c r="I151" i="1"/>
  <c r="H151" i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L12" i="10"/>
  <c r="M12" i="10"/>
  <c r="K12" i="10"/>
  <c r="J12" i="10"/>
  <c r="I12" i="10"/>
  <c r="H12" i="10"/>
  <c r="G12" i="10"/>
  <c r="F12" i="10"/>
  <c r="H9" i="9"/>
  <c r="I9" i="9"/>
  <c r="H10" i="9"/>
  <c r="I10" i="9"/>
  <c r="I12" i="9"/>
  <c r="I11" i="9"/>
  <c r="H11" i="9"/>
  <c r="E25" i="2"/>
  <c r="E130" i="1"/>
  <c r="H130" i="1"/>
  <c r="I130" i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I12" i="6"/>
  <c r="H12" i="6"/>
  <c r="E12" i="6"/>
  <c r="I11" i="6"/>
  <c r="H11" i="6"/>
  <c r="E11" i="6"/>
  <c r="I10" i="6"/>
  <c r="H10" i="6"/>
  <c r="E10" i="6"/>
  <c r="I37" i="4"/>
  <c r="H37" i="4"/>
  <c r="E50" i="4"/>
  <c r="E25" i="4"/>
  <c r="I36" i="4"/>
  <c r="H36" i="4"/>
  <c r="E49" i="4"/>
  <c r="E24" i="4"/>
  <c r="I35" i="4"/>
  <c r="H35" i="4"/>
  <c r="E48" i="4"/>
  <c r="E23" i="4"/>
  <c r="E47" i="4"/>
  <c r="E22" i="4"/>
  <c r="E46" i="4"/>
  <c r="E21" i="4"/>
  <c r="E45" i="4"/>
  <c r="E20" i="4"/>
  <c r="E44" i="4"/>
  <c r="E19" i="4"/>
  <c r="E43" i="4"/>
  <c r="E18" i="4"/>
  <c r="E42" i="4"/>
  <c r="E17" i="4"/>
  <c r="E41" i="4"/>
  <c r="E16" i="4"/>
  <c r="E40" i="4"/>
  <c r="E15" i="4"/>
  <c r="E39" i="4"/>
  <c r="E14" i="4"/>
  <c r="E38" i="4"/>
  <c r="E13" i="4"/>
  <c r="I12" i="4"/>
  <c r="H12" i="4"/>
  <c r="E37" i="4"/>
  <c r="E12" i="4"/>
  <c r="I11" i="4"/>
  <c r="H11" i="4"/>
  <c r="E36" i="4"/>
  <c r="J43" i="4" s="1"/>
  <c r="E11" i="4"/>
  <c r="J18" i="4" s="1"/>
  <c r="I10" i="4"/>
  <c r="H10" i="4"/>
  <c r="E35" i="4"/>
  <c r="E10" i="4"/>
  <c r="I12" i="3"/>
  <c r="H12" i="3"/>
  <c r="I11" i="3"/>
  <c r="I10" i="3"/>
  <c r="H10" i="3"/>
  <c r="E10" i="3"/>
  <c r="E24" i="2"/>
  <c r="E23" i="2"/>
  <c r="E22" i="2"/>
  <c r="E21" i="2"/>
  <c r="E19" i="2"/>
  <c r="E18" i="2"/>
  <c r="E17" i="2"/>
  <c r="E16" i="2"/>
  <c r="E15" i="2"/>
  <c r="E14" i="2"/>
  <c r="E12" i="2"/>
  <c r="E11" i="2"/>
  <c r="J18" i="2" s="1"/>
  <c r="E10" i="2"/>
  <c r="E249" i="1"/>
  <c r="J256" i="1" s="1"/>
  <c r="E250" i="1"/>
  <c r="E257" i="1"/>
  <c r="I250" i="1"/>
  <c r="E252" i="1"/>
  <c r="E256" i="1"/>
  <c r="E260" i="1"/>
  <c r="H248" i="1"/>
  <c r="E82" i="1"/>
  <c r="J89" i="1" s="1"/>
  <c r="E83" i="1"/>
  <c r="E90" i="1"/>
  <c r="E94" i="1"/>
  <c r="E95" i="1"/>
  <c r="H82" i="1"/>
  <c r="H83" i="1"/>
  <c r="E96" i="1"/>
  <c r="H81" i="1"/>
  <c r="E224" i="1"/>
  <c r="E225" i="1"/>
  <c r="J232" i="1" s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I224" i="1"/>
  <c r="I225" i="1"/>
  <c r="H225" i="1"/>
  <c r="H224" i="1"/>
  <c r="E36" i="1"/>
  <c r="H35" i="1"/>
  <c r="E40" i="1"/>
  <c r="E44" i="1"/>
  <c r="E48" i="1"/>
  <c r="I152" i="1"/>
  <c r="H153" i="1"/>
  <c r="H152" i="1"/>
  <c r="E134" i="1"/>
  <c r="E138" i="1"/>
  <c r="E142" i="1"/>
  <c r="H128" i="1"/>
  <c r="E178" i="1"/>
  <c r="I177" i="1"/>
  <c r="E190" i="1"/>
  <c r="H178" i="1"/>
  <c r="E185" i="1"/>
  <c r="E182" i="1"/>
  <c r="H177" i="1"/>
  <c r="E210" i="1"/>
  <c r="E207" i="1"/>
  <c r="E206" i="1"/>
  <c r="H200" i="1"/>
  <c r="E201" i="1"/>
  <c r="J208" i="1" s="1"/>
  <c r="E213" i="1"/>
  <c r="E263" i="1"/>
  <c r="E261" i="1"/>
  <c r="E259" i="1"/>
  <c r="E255" i="1"/>
  <c r="E253" i="1"/>
  <c r="E251" i="1"/>
  <c r="I249" i="1"/>
  <c r="E248" i="1"/>
  <c r="I247" i="1"/>
  <c r="I226" i="1"/>
  <c r="E189" i="1"/>
  <c r="E187" i="1"/>
  <c r="E183" i="1"/>
  <c r="E179" i="1"/>
  <c r="I178" i="1"/>
  <c r="H176" i="1"/>
  <c r="E167" i="1"/>
  <c r="E165" i="1"/>
  <c r="E163" i="1"/>
  <c r="E161" i="1"/>
  <c r="E159" i="1"/>
  <c r="E157" i="1"/>
  <c r="E155" i="1"/>
  <c r="I154" i="1"/>
  <c r="H154" i="1"/>
  <c r="I153" i="1"/>
  <c r="E152" i="1"/>
  <c r="E143" i="1"/>
  <c r="E140" i="1"/>
  <c r="E139" i="1"/>
  <c r="E136" i="1"/>
  <c r="E135" i="1"/>
  <c r="E132" i="1"/>
  <c r="I129" i="1"/>
  <c r="E93" i="1"/>
  <c r="E91" i="1"/>
  <c r="E89" i="1"/>
  <c r="E86" i="1"/>
  <c r="E85" i="1"/>
  <c r="E49" i="1"/>
  <c r="E47" i="1"/>
  <c r="E45" i="1"/>
  <c r="E43" i="1"/>
  <c r="E41" i="1"/>
  <c r="E37" i="1"/>
  <c r="H36" i="1"/>
  <c r="E35" i="1"/>
  <c r="J42" i="1" s="1"/>
  <c r="I34" i="1"/>
  <c r="I248" i="1"/>
  <c r="E262" i="1"/>
  <c r="E258" i="1"/>
  <c r="E254" i="1"/>
  <c r="H249" i="1"/>
  <c r="H250" i="1"/>
  <c r="E87" i="1"/>
  <c r="I81" i="1"/>
  <c r="I83" i="1"/>
  <c r="E84" i="1"/>
  <c r="E88" i="1"/>
  <c r="E92" i="1"/>
  <c r="E81" i="1"/>
  <c r="H226" i="1"/>
  <c r="J226" i="1" s="1"/>
  <c r="E46" i="1"/>
  <c r="E42" i="1"/>
  <c r="I36" i="1"/>
  <c r="E154" i="1"/>
  <c r="E164" i="1"/>
  <c r="E160" i="1"/>
  <c r="E166" i="1"/>
  <c r="E162" i="1"/>
  <c r="E158" i="1"/>
  <c r="E156" i="1"/>
  <c r="E153" i="1"/>
  <c r="J160" i="1" s="1"/>
  <c r="E129" i="1"/>
  <c r="J136" i="1" s="1"/>
  <c r="I128" i="1"/>
  <c r="E133" i="1"/>
  <c r="E137" i="1"/>
  <c r="E141" i="1"/>
  <c r="E176" i="1"/>
  <c r="E184" i="1"/>
  <c r="I176" i="1"/>
  <c r="E181" i="1"/>
  <c r="E186" i="1"/>
  <c r="E191" i="1"/>
  <c r="E177" i="1"/>
  <c r="J184" i="1" s="1"/>
  <c r="E180" i="1"/>
  <c r="E188" i="1"/>
  <c r="H202" i="1"/>
  <c r="E211" i="1"/>
  <c r="I201" i="1"/>
  <c r="E203" i="1"/>
  <c r="E209" i="1"/>
  <c r="E212" i="1"/>
  <c r="E208" i="1"/>
  <c r="E200" i="1"/>
  <c r="I202" i="1"/>
  <c r="E215" i="1"/>
  <c r="E202" i="1"/>
  <c r="E214" i="1"/>
  <c r="E204" i="1"/>
  <c r="I200" i="1"/>
  <c r="E205" i="1"/>
  <c r="H201" i="1"/>
  <c r="E175" i="1"/>
  <c r="E127" i="1"/>
  <c r="J137" i="1" s="1"/>
  <c r="I80" i="1"/>
  <c r="H199" i="1"/>
  <c r="E223" i="1"/>
  <c r="H223" i="1"/>
  <c r="E151" i="1"/>
  <c r="E34" i="4"/>
  <c r="H34" i="4"/>
  <c r="E33" i="1"/>
  <c r="H9" i="4"/>
  <c r="E9" i="4"/>
  <c r="E9" i="3"/>
  <c r="I199" i="1"/>
  <c r="E199" i="1"/>
  <c r="I175" i="1"/>
  <c r="N12" i="10"/>
  <c r="I9" i="2"/>
  <c r="H82" i="8"/>
  <c r="E106" i="8"/>
  <c r="D58" i="8"/>
  <c r="E34" i="1"/>
  <c r="E80" i="1"/>
  <c r="E38" i="1"/>
  <c r="E128" i="1"/>
  <c r="H129" i="1"/>
  <c r="I35" i="1"/>
  <c r="E131" i="1"/>
  <c r="C145" i="1"/>
  <c r="D98" i="1"/>
  <c r="I82" i="1"/>
  <c r="J19" i="3" l="1"/>
  <c r="J233" i="1"/>
  <c r="J185" i="1"/>
  <c r="J18" i="6"/>
  <c r="J43" i="1"/>
  <c r="J19" i="2"/>
  <c r="J90" i="1"/>
  <c r="J209" i="1"/>
  <c r="J161" i="1"/>
  <c r="J257" i="1"/>
  <c r="J108" i="8"/>
  <c r="J19" i="6"/>
  <c r="H38" i="4"/>
  <c r="J19" i="9"/>
  <c r="J66" i="9"/>
  <c r="I38" i="4"/>
  <c r="J44" i="4"/>
  <c r="I13" i="9"/>
  <c r="I59" i="9"/>
  <c r="I60" i="9"/>
  <c r="H35" i="9"/>
  <c r="J41" i="9"/>
  <c r="H86" i="8"/>
  <c r="J115" i="8"/>
  <c r="I110" i="8"/>
  <c r="J91" i="8"/>
  <c r="J92" i="8"/>
  <c r="I86" i="8"/>
  <c r="H110" i="8"/>
  <c r="C39" i="8"/>
  <c r="J15" i="8"/>
  <c r="D44" i="8"/>
  <c r="J16" i="8"/>
  <c r="J116" i="8"/>
  <c r="I13" i="3"/>
  <c r="H13" i="3"/>
  <c r="H13" i="2"/>
  <c r="H13" i="4"/>
  <c r="I13" i="4"/>
  <c r="J19" i="4"/>
  <c r="I227" i="1"/>
  <c r="H203" i="1"/>
  <c r="I203" i="1"/>
  <c r="I84" i="1"/>
  <c r="I251" i="1"/>
  <c r="H251" i="1"/>
  <c r="H227" i="1"/>
  <c r="I179" i="1"/>
  <c r="H179" i="1"/>
  <c r="H155" i="1"/>
  <c r="I155" i="1"/>
  <c r="H131" i="1"/>
  <c r="I131" i="1"/>
  <c r="H84" i="1"/>
  <c r="H13" i="6"/>
  <c r="I13" i="6"/>
  <c r="H37" i="1"/>
  <c r="I37" i="1"/>
  <c r="E24" i="8"/>
  <c r="E22" i="8"/>
  <c r="J199" i="1"/>
  <c r="J200" i="1"/>
  <c r="J178" i="1"/>
  <c r="J127" i="1"/>
  <c r="J107" i="8"/>
  <c r="J11" i="9"/>
  <c r="E39" i="9"/>
  <c r="E36" i="9"/>
  <c r="J109" i="8"/>
  <c r="J249" i="1"/>
  <c r="J10" i="9"/>
  <c r="H59" i="9"/>
  <c r="E61" i="9"/>
  <c r="E73" i="9"/>
  <c r="E40" i="9"/>
  <c r="E44" i="9"/>
  <c r="E12" i="8"/>
  <c r="C42" i="8"/>
  <c r="D40" i="8"/>
  <c r="J9" i="3"/>
  <c r="J11" i="6"/>
  <c r="E20" i="2"/>
  <c r="E27" i="2" s="1"/>
  <c r="J10" i="2"/>
  <c r="J11" i="4"/>
  <c r="J37" i="4"/>
  <c r="J35" i="4"/>
  <c r="J34" i="4"/>
  <c r="E52" i="4"/>
  <c r="J9" i="4"/>
  <c r="J10" i="4"/>
  <c r="J33" i="1"/>
  <c r="J176" i="1"/>
  <c r="I9" i="1"/>
  <c r="E9" i="1"/>
  <c r="J82" i="1"/>
  <c r="J202" i="1"/>
  <c r="E67" i="9"/>
  <c r="E46" i="9"/>
  <c r="I10" i="8"/>
  <c r="J11" i="3"/>
  <c r="J82" i="8"/>
  <c r="E27" i="4"/>
  <c r="J81" i="1"/>
  <c r="J154" i="1"/>
  <c r="J153" i="1"/>
  <c r="J248" i="1"/>
  <c r="J10" i="3"/>
  <c r="J12" i="4"/>
  <c r="J36" i="4"/>
  <c r="J10" i="6"/>
  <c r="J130" i="1"/>
  <c r="J223" i="1"/>
  <c r="J9" i="6"/>
  <c r="E60" i="9"/>
  <c r="D53" i="9"/>
  <c r="H36" i="9"/>
  <c r="E41" i="9"/>
  <c r="E43" i="9"/>
  <c r="J84" i="8"/>
  <c r="E27" i="3"/>
  <c r="E69" i="9"/>
  <c r="E145" i="1"/>
  <c r="J201" i="1"/>
  <c r="J152" i="1"/>
  <c r="J83" i="1"/>
  <c r="J12" i="3"/>
  <c r="J151" i="1"/>
  <c r="J83" i="8"/>
  <c r="E38" i="8"/>
  <c r="D27" i="2"/>
  <c r="J247" i="1"/>
  <c r="J250" i="1"/>
  <c r="E265" i="1"/>
  <c r="E241" i="1"/>
  <c r="J224" i="1"/>
  <c r="J225" i="1"/>
  <c r="E193" i="1"/>
  <c r="J175" i="1"/>
  <c r="J177" i="1"/>
  <c r="E169" i="1"/>
  <c r="J128" i="1"/>
  <c r="J129" i="1"/>
  <c r="J34" i="1"/>
  <c r="J35" i="1"/>
  <c r="J36" i="1"/>
  <c r="E14" i="1"/>
  <c r="E64" i="9"/>
  <c r="E71" i="9"/>
  <c r="E38" i="9"/>
  <c r="E42" i="9"/>
  <c r="E48" i="9"/>
  <c r="E50" i="9"/>
  <c r="I61" i="9"/>
  <c r="E70" i="9"/>
  <c r="E74" i="9"/>
  <c r="E37" i="9"/>
  <c r="E49" i="9"/>
  <c r="E25" i="9"/>
  <c r="H12" i="9"/>
  <c r="H13" i="9" s="1"/>
  <c r="C75" i="9"/>
  <c r="E75" i="9" s="1"/>
  <c r="C51" i="9"/>
  <c r="E51" i="9" s="1"/>
  <c r="E52" i="9"/>
  <c r="E76" i="9"/>
  <c r="J9" i="9"/>
  <c r="E62" i="9"/>
  <c r="E66" i="9"/>
  <c r="I35" i="9"/>
  <c r="D77" i="9"/>
  <c r="H37" i="9"/>
  <c r="H61" i="9"/>
  <c r="E65" i="9"/>
  <c r="E68" i="9"/>
  <c r="I36" i="9"/>
  <c r="E45" i="9"/>
  <c r="E47" i="9"/>
  <c r="I38" i="9"/>
  <c r="E20" i="8"/>
  <c r="D69" i="8"/>
  <c r="E69" i="8" s="1"/>
  <c r="E18" i="8"/>
  <c r="J85" i="8"/>
  <c r="C50" i="8"/>
  <c r="E50" i="8" s="1"/>
  <c r="C73" i="8"/>
  <c r="C51" i="8"/>
  <c r="J106" i="8"/>
  <c r="D66" i="8"/>
  <c r="C61" i="8"/>
  <c r="E11" i="8"/>
  <c r="E124" i="8"/>
  <c r="C46" i="8"/>
  <c r="E46" i="8" s="1"/>
  <c r="C49" i="8"/>
  <c r="D73" i="8"/>
  <c r="E26" i="8"/>
  <c r="C52" i="8"/>
  <c r="E52" i="8" s="1"/>
  <c r="E100" i="8"/>
  <c r="C67" i="8"/>
  <c r="E14" i="8"/>
  <c r="D59" i="8"/>
  <c r="I58" i="8" s="1"/>
  <c r="H9" i="8"/>
  <c r="E74" i="8"/>
  <c r="D42" i="8"/>
  <c r="D71" i="8"/>
  <c r="E16" i="8"/>
  <c r="I9" i="8"/>
  <c r="D67" i="8"/>
  <c r="J12" i="6"/>
  <c r="I11" i="2"/>
  <c r="I13" i="2" s="1"/>
  <c r="J12" i="2"/>
  <c r="J9" i="2"/>
  <c r="I62" i="9"/>
  <c r="E35" i="9"/>
  <c r="H60" i="9"/>
  <c r="I37" i="9"/>
  <c r="E72" i="9"/>
  <c r="E63" i="9"/>
  <c r="E59" i="9"/>
  <c r="H36" i="8"/>
  <c r="E63" i="8"/>
  <c r="D61" i="8"/>
  <c r="C27" i="8"/>
  <c r="H10" i="8"/>
  <c r="E21" i="8"/>
  <c r="E65" i="8"/>
  <c r="E72" i="8"/>
  <c r="C40" i="8"/>
  <c r="I12" i="8"/>
  <c r="C60" i="8"/>
  <c r="C66" i="8"/>
  <c r="C43" i="8"/>
  <c r="E43" i="8" s="1"/>
  <c r="E17" i="8"/>
  <c r="I11" i="8"/>
  <c r="D39" i="8"/>
  <c r="D27" i="8"/>
  <c r="E15" i="8"/>
  <c r="C41" i="8"/>
  <c r="C64" i="8"/>
  <c r="E64" i="8" s="1"/>
  <c r="D41" i="8"/>
  <c r="E13" i="8"/>
  <c r="D70" i="8"/>
  <c r="C36" i="8"/>
  <c r="E36" i="8" s="1"/>
  <c r="E10" i="8"/>
  <c r="E47" i="8"/>
  <c r="D35" i="8"/>
  <c r="C59" i="8"/>
  <c r="D45" i="8"/>
  <c r="C70" i="8"/>
  <c r="E9" i="8"/>
  <c r="C35" i="8"/>
  <c r="C58" i="8"/>
  <c r="H11" i="8"/>
  <c r="C62" i="8"/>
  <c r="C68" i="8"/>
  <c r="E68" i="8" s="1"/>
  <c r="C45" i="8"/>
  <c r="E19" i="8"/>
  <c r="C48" i="8"/>
  <c r="C71" i="8"/>
  <c r="H12" i="8"/>
  <c r="E25" i="8"/>
  <c r="D51" i="8"/>
  <c r="D49" i="8"/>
  <c r="E23" i="8"/>
  <c r="D62" i="8"/>
  <c r="D60" i="8"/>
  <c r="D37" i="8"/>
  <c r="I36" i="8" s="1"/>
  <c r="D75" i="8"/>
  <c r="E27" i="6"/>
  <c r="E18" i="1"/>
  <c r="E217" i="1"/>
  <c r="E17" i="1"/>
  <c r="E15" i="1"/>
  <c r="E20" i="1"/>
  <c r="E10" i="1"/>
  <c r="E25" i="1"/>
  <c r="E23" i="1"/>
  <c r="E21" i="1"/>
  <c r="I10" i="1"/>
  <c r="E24" i="1"/>
  <c r="E16" i="1"/>
  <c r="E19" i="1"/>
  <c r="H11" i="1"/>
  <c r="J80" i="1"/>
  <c r="E98" i="1"/>
  <c r="I12" i="1"/>
  <c r="C27" i="1"/>
  <c r="D27" i="1"/>
  <c r="E13" i="1"/>
  <c r="I11" i="1"/>
  <c r="H12" i="1"/>
  <c r="E22" i="1"/>
  <c r="H10" i="1"/>
  <c r="E11" i="1"/>
  <c r="H9" i="1"/>
  <c r="E26" i="1"/>
  <c r="E12" i="1"/>
  <c r="J18" i="1" l="1"/>
  <c r="J19" i="1"/>
  <c r="J110" i="8"/>
  <c r="J38" i="4"/>
  <c r="J68" i="9"/>
  <c r="J60" i="9"/>
  <c r="J69" i="9"/>
  <c r="J35" i="9"/>
  <c r="I39" i="9"/>
  <c r="C53" i="9"/>
  <c r="J44" i="9"/>
  <c r="J59" i="9"/>
  <c r="J45" i="9"/>
  <c r="I63" i="9"/>
  <c r="J86" i="8"/>
  <c r="J42" i="8"/>
  <c r="I13" i="8"/>
  <c r="J64" i="8"/>
  <c r="J19" i="8"/>
  <c r="H13" i="8"/>
  <c r="J41" i="8"/>
  <c r="J65" i="8"/>
  <c r="E44" i="8"/>
  <c r="J13" i="3"/>
  <c r="J13" i="4"/>
  <c r="J251" i="1"/>
  <c r="J227" i="1"/>
  <c r="J203" i="1"/>
  <c r="J179" i="1"/>
  <c r="J155" i="1"/>
  <c r="J131" i="1"/>
  <c r="J84" i="1"/>
  <c r="J13" i="6"/>
  <c r="J37" i="1"/>
  <c r="I13" i="1"/>
  <c r="H13" i="1"/>
  <c r="H59" i="8"/>
  <c r="E51" i="8"/>
  <c r="E40" i="8"/>
  <c r="C77" i="9"/>
  <c r="J36" i="9"/>
  <c r="E42" i="8"/>
  <c r="J9" i="8"/>
  <c r="J11" i="2"/>
  <c r="J13" i="2" s="1"/>
  <c r="J12" i="8"/>
  <c r="E73" i="8"/>
  <c r="J10" i="8"/>
  <c r="H62" i="9"/>
  <c r="J62" i="9" s="1"/>
  <c r="J37" i="9"/>
  <c r="J61" i="9"/>
  <c r="J12" i="9"/>
  <c r="J13" i="9" s="1"/>
  <c r="E27" i="9"/>
  <c r="H38" i="9"/>
  <c r="J38" i="9" s="1"/>
  <c r="E66" i="8"/>
  <c r="I61" i="8"/>
  <c r="E59" i="8"/>
  <c r="E45" i="8"/>
  <c r="E61" i="8"/>
  <c r="I37" i="8"/>
  <c r="E67" i="8"/>
  <c r="E77" i="9"/>
  <c r="E53" i="9"/>
  <c r="E70" i="8"/>
  <c r="D53" i="8"/>
  <c r="I35" i="8"/>
  <c r="E75" i="8"/>
  <c r="E49" i="8"/>
  <c r="I38" i="8"/>
  <c r="H61" i="8"/>
  <c r="E71" i="8"/>
  <c r="C76" i="8"/>
  <c r="E58" i="8"/>
  <c r="H58" i="8"/>
  <c r="E41" i="8"/>
  <c r="D76" i="8"/>
  <c r="I59" i="8"/>
  <c r="E60" i="8"/>
  <c r="H38" i="8"/>
  <c r="E48" i="8"/>
  <c r="H60" i="8"/>
  <c r="E62" i="8"/>
  <c r="E35" i="8"/>
  <c r="C53" i="8"/>
  <c r="H35" i="8"/>
  <c r="E39" i="8"/>
  <c r="E37" i="8"/>
  <c r="I60" i="8"/>
  <c r="J11" i="8"/>
  <c r="E27" i="8"/>
  <c r="H37" i="8"/>
  <c r="J10" i="1"/>
  <c r="J11" i="1"/>
  <c r="J12" i="1"/>
  <c r="E27" i="1"/>
  <c r="J9" i="1"/>
  <c r="I62" i="8" l="1"/>
  <c r="H63" i="9"/>
  <c r="J39" i="9"/>
  <c r="J63" i="9"/>
  <c r="H39" i="9"/>
  <c r="J45" i="8"/>
  <c r="J67" i="8"/>
  <c r="H62" i="8"/>
  <c r="I39" i="8"/>
  <c r="J36" i="8"/>
  <c r="J44" i="8"/>
  <c r="H39" i="8"/>
  <c r="J68" i="8"/>
  <c r="J13" i="8"/>
  <c r="J13" i="1"/>
  <c r="J37" i="8"/>
  <c r="J60" i="8"/>
  <c r="J59" i="8"/>
  <c r="E76" i="8"/>
  <c r="J58" i="8"/>
  <c r="E53" i="8"/>
  <c r="J35" i="8"/>
  <c r="J38" i="8"/>
  <c r="J61" i="8"/>
  <c r="J62" i="8" l="1"/>
  <c r="J39" i="8"/>
  <c r="D51" i="1"/>
  <c r="C51" i="1"/>
  <c r="E51" i="1"/>
  <c r="J18" i="8"/>
  <c r="J18" i="9"/>
</calcChain>
</file>

<file path=xl/sharedStrings.xml><?xml version="1.0" encoding="utf-8"?>
<sst xmlns="http://schemas.openxmlformats.org/spreadsheetml/2006/main" count="2025" uniqueCount="190">
  <si>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</si>
  <si>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</si>
  <si>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</si>
  <si>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</si>
  <si>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</si>
  <si>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</si>
  <si>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</si>
  <si>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</si>
  <si>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</si>
  <si>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</si>
  <si>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</si>
  <si>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</si>
  <si>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</si>
  <si>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</si>
  <si>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</si>
  <si>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</si>
  <si>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</si>
  <si>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</si>
  <si>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</si>
  <si>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</si>
  <si>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</si>
  <si>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</si>
  <si>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</si>
  <si>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</si>
  <si>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</si>
  <si>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</si>
  <si>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</si>
  <si>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</si>
  <si>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</si>
  <si>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</si>
  <si>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</si>
  <si>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</si>
  <si>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</si>
  <si>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</si>
  <si>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</si>
  <si>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</si>
  <si>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</si>
  <si>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</si>
  <si>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</si>
  <si>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</si>
  <si>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</si>
  <si>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</si>
  <si>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</si>
  <si>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</si>
  <si>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</si>
  <si>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</si>
  <si>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</si>
  <si>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</si>
  <si>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</si>
  <si>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</si>
  <si>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</si>
  <si>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</si>
  <si>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</si>
  <si>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</si>
  <si>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</si>
  <si>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</si>
  <si>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</si>
  <si>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</si>
  <si>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</si>
  <si>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</si>
  <si>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</si>
  <si>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</si>
  <si>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</si>
  <si>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</si>
  <si>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</si>
  <si>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</si>
  <si>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</si>
  <si>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</si>
  <si>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</si>
  <si>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</si>
  <si>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</si>
  <si>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</si>
  <si>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</si>
  <si>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</si>
  <si>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</si>
  <si>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</si>
  <si>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</si>
  <si>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</si>
  <si>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</si>
  <si>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</si>
  <si>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</si>
  <si>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</si>
  <si>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</si>
  <si>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</si>
  <si>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</si>
  <si>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</si>
  <si>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</si>
  <si>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</si>
  <si>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</si>
  <si>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</si>
  <si>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</si>
  <si>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</si>
  <si>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t>COMUNA DE PURRANQUE</t>
  </si>
  <si>
    <t>COMUNA DE RIO NEGRO</t>
  </si>
  <si>
    <t>COMUNA DE PUYEHUE</t>
  </si>
  <si>
    <t>COMUNA DE SAN PABLO</t>
  </si>
  <si>
    <t>COMUNA DE SAN JUAN DE LA COSTA</t>
  </si>
  <si>
    <t>No definido</t>
  </si>
  <si>
    <t>SERVICIO DE SALUD OSORNO</t>
  </si>
  <si>
    <t>Cód. 123303</t>
  </si>
  <si>
    <t>Cód. 123301</t>
  </si>
  <si>
    <t>Cód. 123302</t>
  </si>
  <si>
    <t>Cód. 123306</t>
  </si>
  <si>
    <t>Cód. 123300</t>
  </si>
  <si>
    <t>Cód. 123310</t>
  </si>
  <si>
    <t>Cód. 123425</t>
  </si>
  <si>
    <t>Cód. 123404</t>
  </si>
  <si>
    <t>Cód. 123103</t>
  </si>
  <si>
    <t>Cód. 123422, 123423, 123424, 123426, 123427, 123428</t>
  </si>
  <si>
    <t>Cód. 123307, 123413</t>
  </si>
  <si>
    <t>Cód. 123304</t>
  </si>
  <si>
    <t>Cód. 123309, 123410, 123434, 123709</t>
  </si>
  <si>
    <t>Cód. 123305</t>
  </si>
  <si>
    <t>Cód. 123312</t>
  </si>
  <si>
    <t>Cód. 123311</t>
  </si>
  <si>
    <r>
      <t xml:space="preserve">Año 
2017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email APS  03/11/2016)</t>
    </r>
  </si>
  <si>
    <t>HPO</t>
  </si>
  <si>
    <t>Hquila</t>
  </si>
  <si>
    <t>Total SSO</t>
  </si>
  <si>
    <t>Cód. 123311, 123312</t>
  </si>
  <si>
    <t>Establecimientos con Dependencia Municipal</t>
  </si>
  <si>
    <r>
      <t xml:space="preserve">Año 
2017
</t>
    </r>
    <r>
      <rPr>
        <sz val="10"/>
        <color indexed="9"/>
        <rFont val="Arial"/>
        <family val="2"/>
      </rPr>
      <t xml:space="preserve">(según </t>
    </r>
    <r>
      <rPr>
        <sz val="8"/>
        <color indexed="9"/>
        <rFont val="Arial"/>
        <family val="2"/>
      </rPr>
      <t>email APS  03/02/2017)</t>
    </r>
  </si>
  <si>
    <t xml:space="preserve">COMUNA DE OSORNO </t>
  </si>
  <si>
    <t>INSCRITA
PSR LA CALO</t>
  </si>
  <si>
    <t>INSCRITA
PSR RUPANCO</t>
  </si>
  <si>
    <t>INSCRITA
PSR CASCADAS</t>
  </si>
  <si>
    <t>INSCRITA
PSR COIHUECO</t>
  </si>
  <si>
    <t>INSCRITA
PSR PIEDRAS NEGRAS</t>
  </si>
  <si>
    <t>INSCRITA
PSR PELLINADA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</si>
  <si>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Puerto Octay considera PSR La Calo, PSR Rupanco, PSR Cascadas, PSR Coihueco, PSR Piedras Negras y PSR Pellinada</t>
    </r>
  </si>
  <si>
    <t>Cód. 123422</t>
  </si>
  <si>
    <t>Cód. 123423</t>
  </si>
  <si>
    <t>Cód. 123428</t>
  </si>
  <si>
    <t>Cód. 123426</t>
  </si>
  <si>
    <t>Cód. 123424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</si>
  <si>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Río Negro considera CECOSF Riachuelo, Cesfam P. Pablo Araya, PSR Huilma y PSR Tres Esteros</t>
    </r>
  </si>
  <si>
    <t>Población del DSM Río Negro desagregada por establecimientos:</t>
  </si>
  <si>
    <t>INSCRITA
CECOSF RIACHUELO</t>
  </si>
  <si>
    <t>INSCRITA
CESFAM P. PABLO ARAYA</t>
  </si>
  <si>
    <t>INSCRITA
PSR HUILMA</t>
  </si>
  <si>
    <t>INSCRITA
PSR TRES ESTEROS</t>
  </si>
  <si>
    <t>Cód.  123709</t>
  </si>
  <si>
    <t>Cód. 123309</t>
  </si>
  <si>
    <t>Cód. 123434</t>
  </si>
  <si>
    <t>Cód. 123410</t>
  </si>
  <si>
    <t>&lt; 1 año</t>
  </si>
  <si>
    <t>1 año</t>
  </si>
  <si>
    <t>2 años</t>
  </si>
  <si>
    <t>7 a &lt; 20 años</t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</si>
  <si>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Juan de la Costa considera toda la población de la Comuna.</t>
    </r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</si>
  <si>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Pablo considera toda la población de la Comuna.</t>
    </r>
  </si>
  <si>
    <t xml:space="preserve"> 7 años</t>
  </si>
  <si>
    <t>5 años</t>
  </si>
  <si>
    <t xml:space="preserve"> 8 años</t>
  </si>
  <si>
    <t xml:space="preserve"> 9 años</t>
  </si>
  <si>
    <r>
      <t xml:space="preserve">Año 
2018
</t>
    </r>
    <r>
      <rPr>
        <sz val="8"/>
        <rFont val="Arial"/>
        <family val="2"/>
      </rPr>
      <t>(provisoria)</t>
    </r>
  </si>
  <si>
    <r>
      <rPr>
        <sz val="10"/>
        <rFont val="Arial"/>
        <family val="2"/>
      </rPr>
      <t>Año 
2019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(Extraida sistema Fonasa)</t>
    </r>
  </si>
  <si>
    <r>
      <t xml:space="preserve">Año 
2020
</t>
    </r>
    <r>
      <rPr>
        <sz val="8"/>
        <color indexed="9"/>
        <rFont val="Arial"/>
        <family val="2"/>
      </rPr>
      <t>(según mail Fonasa Agosto 2019)</t>
    </r>
  </si>
  <si>
    <r>
      <t xml:space="preserve">Año 
2021
</t>
    </r>
    <r>
      <rPr>
        <sz val="8"/>
        <color indexed="9"/>
        <rFont val="Arial"/>
        <family val="2"/>
      </rPr>
      <t>(Base Fonasa Sept.  2020)</t>
    </r>
  </si>
  <si>
    <r>
      <t xml:space="preserve">Año 
2022
</t>
    </r>
    <r>
      <rPr>
        <sz val="8"/>
        <rFont val="Arial"/>
        <family val="2"/>
      </rPr>
      <t>(provisoria)</t>
    </r>
  </si>
  <si>
    <r>
      <t xml:space="preserve">Dif. 
</t>
    </r>
    <r>
      <rPr>
        <sz val="8"/>
        <rFont val="Arial"/>
        <family val="2"/>
      </rPr>
      <t>(2022-2021)</t>
    </r>
  </si>
  <si>
    <t>POBLACIÓN INSCRITA VALIDADA FONASA PARA AÑOS 2006-2022</t>
  </si>
  <si>
    <t>POBLACIÓN INSCRITA VALIDADA POR FONASA AÑO 2022 SEGÚN SEXO Y EDAD</t>
  </si>
  <si>
    <t>INSCRITA
CECOSF Manuel Rodriguez</t>
  </si>
  <si>
    <t>INSCRITA
CECOSF Murrinumo</t>
  </si>
  <si>
    <t>Cód. 123700</t>
  </si>
  <si>
    <t>Cód. 123701</t>
  </si>
  <si>
    <t>COMUNA DE PUERTO OCTAY</t>
  </si>
  <si>
    <t>Establecimientos con Dependencia Municipal: Centro de Salud Familiar Purranque (21.954), PSR Colonia Ponce (4), PSR Colihual (4), PSR Corte Alto (5), PSR La Naranja (4), PSR San Pedro de Purranque (5) y PSR Hueyusca (4)</t>
  </si>
  <si>
    <t>Nota: Se incluyen en Población del CESFAM Purranque a 26 beneficiarios inscritos en las PSR de la comuna</t>
  </si>
  <si>
    <t>Establecimientos con Dependencia Municipal: Centro de Salud Familiar Entre Lagos (12.398), Cecosf El Encanto (99), PSR Puyehue (19), PSR Ñadi Pichi-Damas (9) y PSR Desagüe Rupanco (5)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</si>
  <si>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Se incluyen en Población del CESFAM Entrelagos a 99  beneficiarios inscritos en Cecosf El Encanto y 33 en PSR de la comuna</t>
    </r>
  </si>
  <si>
    <t>INSCRITA
PSR Aleucapi</t>
  </si>
  <si>
    <t>INSCRITA
PSR Chamilco</t>
  </si>
  <si>
    <t>INSCRITA
PSR Cuinco</t>
  </si>
  <si>
    <t>INSCRITA
PSR Purrehuin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</si>
  <si>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Se incluyen en Población del Cesfam San Pablo a 26 beneficiarios inscritos en las PSR de la comuna</t>
    </r>
  </si>
  <si>
    <t xml:space="preserve">Población del DSM Puerto Octay desagregada por establecimientos. </t>
  </si>
  <si>
    <t xml:space="preserve"> </t>
  </si>
  <si>
    <t>Dependencia Servicio: Mision San Juan de la Costa (73) No se consideran
Dependencia Municipal los otros establecimientos</t>
  </si>
  <si>
    <t>Cód. 123431</t>
  </si>
  <si>
    <t>Cód. 200490</t>
  </si>
  <si>
    <t>Cód. 123402</t>
  </si>
  <si>
    <t>Cód. 123430</t>
  </si>
  <si>
    <t>Dependencia Servicio: Misión Quilacahuín (n=122) No se consideran
Dependencia Municipal los otros establecimientos</t>
  </si>
  <si>
    <t>Dependencia Servicio: Hospital Puerto Octay (2.703)
Dependencia Municipal los otros establecimientos</t>
  </si>
  <si>
    <t>El Servicio de Salud Osorno, asigna la Población en la Comuna de la siguiente forma: DSM con un 64% y el Hospital con un 36%</t>
  </si>
  <si>
    <t>El Servicio de Salud Osorno, asigna la Población en la Comuna de la siguiente forma: DSM con un 84% y el Hospital con un 16%</t>
  </si>
  <si>
    <t>Población Asignada
HOSPITAL PUERTO OCTAY</t>
  </si>
  <si>
    <r>
      <rPr>
        <b/>
        <sz val="11"/>
        <color rgb="FF000000"/>
        <rFont val="Calibri"/>
        <family val="2"/>
        <scheme val="minor"/>
      </rPr>
      <t>NOTA</t>
    </r>
    <r>
      <rPr>
        <sz val="11"/>
        <color indexed="8"/>
        <rFont val="Calibri"/>
        <family val="2"/>
        <scheme val="minor"/>
      </rPr>
      <t>: A partir de Poblacion año 2022 se realiza nuevo calculo para asignar población al Hospital Puerto Octay (Pob. Bajo 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</si>
</sst>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??_-;_-@_-"/>
    <numFmt numFmtId="166" formatCode="#,##0_ ;\-#,##0\ 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9F9C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4" fillId="2" borderId="6" xfId="0" applyFont="1" applyFill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0" fontId="4" fillId="2" borderId="3" xfId="0" applyFont="1" applyFill="1" applyBorder="1"/>
    <xf numFmtId="3" fontId="1" fillId="0" borderId="4" xfId="0" applyNumberFormat="1" applyFont="1" applyBorder="1"/>
    <xf numFmtId="0" fontId="4" fillId="2" borderId="7" xfId="0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0" borderId="8" xfId="0" applyNumberFormat="1" applyFont="1" applyBorder="1"/>
    <xf numFmtId="0" fontId="1" fillId="0" borderId="0" xfId="0" applyFont="1" applyAlignment="1">
      <alignment horizontal="right"/>
    </xf>
    <xf numFmtId="3" fontId="12" fillId="0" borderId="2" xfId="0" applyNumberFormat="1" applyFont="1" applyBorder="1"/>
    <xf numFmtId="3" fontId="12" fillId="0" borderId="1" xfId="0" applyNumberFormat="1" applyFont="1" applyBorder="1"/>
    <xf numFmtId="0" fontId="11" fillId="0" borderId="0" xfId="0" applyFont="1"/>
    <xf numFmtId="0" fontId="13" fillId="0" borderId="0" xfId="0" applyFont="1" applyAlignment="1">
      <alignment horizontal="left"/>
    </xf>
    <xf numFmtId="0" fontId="14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14" fillId="3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0" xfId="0" applyFont="1" applyFill="1" applyBorder="1" applyAlignment="1">
      <alignment horizontal="center"/>
    </xf>
    <xf numFmtId="3" fontId="1" fillId="3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5" borderId="10" xfId="0" applyNumberFormat="1" applyFont="1" applyFill="1" applyBorder="1"/>
    <xf numFmtId="3" fontId="1" fillId="7" borderId="10" xfId="0" applyNumberFormat="1" applyFont="1" applyFill="1" applyBorder="1"/>
    <xf numFmtId="3" fontId="1" fillId="4" borderId="10" xfId="0" applyNumberFormat="1" applyFont="1" applyFill="1" applyBorder="1"/>
    <xf numFmtId="3" fontId="1" fillId="6" borderId="8" xfId="0" applyNumberFormat="1" applyFont="1" applyFill="1" applyBorder="1"/>
    <xf numFmtId="0" fontId="17" fillId="0" borderId="0" xfId="0" applyFont="1"/>
    <xf numFmtId="0" fontId="11" fillId="0" borderId="0" xfId="0" applyFont="1" applyAlignment="1">
      <alignment horizontal="center"/>
    </xf>
    <xf numFmtId="3" fontId="1" fillId="3" borderId="11" xfId="0" applyNumberFormat="1" applyFont="1" applyFill="1" applyBorder="1"/>
    <xf numFmtId="3" fontId="1" fillId="7" borderId="9" xfId="0" applyNumberFormat="1" applyFont="1" applyFill="1" applyBorder="1"/>
    <xf numFmtId="3" fontId="17" fillId="0" borderId="8" xfId="0" applyNumberFormat="1" applyFont="1" applyBorder="1"/>
    <xf numFmtId="0" fontId="16" fillId="7" borderId="10" xfId="0" applyFont="1" applyFill="1" applyBorder="1" applyAlignment="1">
      <alignment horizontal="center" vertical="center" wrapText="1"/>
    </xf>
    <xf numFmtId="3" fontId="0" fillId="0" borderId="15" xfId="0" applyNumberFormat="1" applyBorder="1"/>
    <xf numFmtId="0" fontId="0" fillId="0" borderId="15" xfId="0" applyBorder="1"/>
    <xf numFmtId="3" fontId="10" fillId="0" borderId="0" xfId="0" applyNumberFormat="1" applyFont="1" applyBorder="1"/>
    <xf numFmtId="0" fontId="10" fillId="0" borderId="0" xfId="0" applyFont="1" applyBorder="1"/>
    <xf numFmtId="3" fontId="17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Alignment="1">
      <alignment horizontal="left" indent="1"/>
    </xf>
    <xf numFmtId="166" fontId="0" fillId="0" borderId="2" xfId="0" applyNumberFormat="1" applyFont="1" applyBorder="1"/>
    <xf numFmtId="166" fontId="0" fillId="0" borderId="5" xfId="0" applyNumberFormat="1" applyFont="1" applyBorder="1"/>
    <xf numFmtId="166" fontId="0" fillId="0" borderId="1" xfId="0" applyNumberFormat="1" applyFont="1" applyBorder="1"/>
    <xf numFmtId="166" fontId="0" fillId="0" borderId="4" xfId="0" applyNumberFormat="1" applyFont="1" applyBorder="1"/>
    <xf numFmtId="166" fontId="0" fillId="0" borderId="8" xfId="0" applyNumberFormat="1" applyFont="1" applyBorder="1"/>
    <xf numFmtId="166" fontId="0" fillId="0" borderId="9" xfId="0" applyNumberFormat="1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18" fillId="9" borderId="12" xfId="0" applyNumberFormat="1" applyFont="1" applyFill="1" applyBorder="1"/>
    <xf numFmtId="3" fontId="18" fillId="9" borderId="10" xfId="0" applyNumberFormat="1" applyFont="1" applyFill="1" applyBorder="1"/>
    <xf numFmtId="3" fontId="18" fillId="10" borderId="10" xfId="0" applyNumberFormat="1" applyFont="1" applyFill="1" applyBorder="1"/>
    <xf numFmtId="3" fontId="17" fillId="0" borderId="6" xfId="0" applyNumberFormat="1" applyFont="1" applyBorder="1"/>
    <xf numFmtId="3" fontId="17" fillId="0" borderId="7" xfId="0" applyNumberFormat="1" applyFont="1" applyBorder="1"/>
    <xf numFmtId="3" fontId="18" fillId="10" borderId="12" xfId="0" applyNumberFormat="1" applyFont="1" applyFill="1" applyBorder="1"/>
    <xf numFmtId="0" fontId="17" fillId="10" borderId="6" xfId="0" applyFont="1" applyFill="1" applyBorder="1" applyAlignment="1">
      <alignment horizontal="center"/>
    </xf>
    <xf numFmtId="16" fontId="17" fillId="10" borderId="3" xfId="0" quotePrefix="1" applyNumberFormat="1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16" fontId="17" fillId="10" borderId="1" xfId="0" quotePrefix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8" fillId="8" borderId="6" xfId="0" applyFont="1" applyFill="1" applyBorder="1" applyAlignment="1">
      <alignment horizontal="center"/>
    </xf>
    <xf numFmtId="3" fontId="17" fillId="0" borderId="14" xfId="0" applyNumberFormat="1" applyFont="1" applyBorder="1"/>
    <xf numFmtId="16" fontId="18" fillId="8" borderId="3" xfId="0" quotePrefix="1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3" fontId="18" fillId="8" borderId="10" xfId="0" applyNumberFormat="1" applyFont="1" applyFill="1" applyBorder="1"/>
    <xf numFmtId="3" fontId="18" fillId="0" borderId="0" xfId="0" applyNumberFormat="1" applyFont="1" applyBorder="1"/>
    <xf numFmtId="0" fontId="18" fillId="8" borderId="12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0" fillId="0" borderId="0" xfId="0" applyFont="1" applyBorder="1"/>
    <xf numFmtId="0" fontId="17" fillId="0" borderId="0" xfId="0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18" fillId="8" borderId="2" xfId="0" applyFont="1" applyFill="1" applyBorder="1" applyAlignment="1">
      <alignment horizontal="center"/>
    </xf>
    <xf numFmtId="16" fontId="18" fillId="8" borderId="1" xfId="0" quotePrefix="1" applyNumberFormat="1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10" borderId="3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16" fontId="18" fillId="10" borderId="3" xfId="0" applyNumberFormat="1" applyFont="1" applyFill="1" applyBorder="1" applyAlignment="1">
      <alignment horizontal="center"/>
    </xf>
    <xf numFmtId="16" fontId="18" fillId="10" borderId="3" xfId="0" quotePrefix="1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vertical="center" wrapText="1"/>
    </xf>
    <xf numFmtId="0" fontId="18" fillId="10" borderId="12" xfId="0" applyFont="1" applyFill="1" applyBorder="1"/>
    <xf numFmtId="3" fontId="23" fillId="0" borderId="0" xfId="0" applyNumberFormat="1" applyFont="1" applyBorder="1" applyAlignment="1">
      <alignment horizontal="left" vertical="center" wrapText="1"/>
    </xf>
    <xf numFmtId="0" fontId="18" fillId="9" borderId="3" xfId="0" applyFont="1" applyFill="1" applyBorder="1" applyAlignment="1">
      <alignment horizontal="center"/>
    </xf>
    <xf numFmtId="165" fontId="0" fillId="0" borderId="2" xfId="0" applyNumberFormat="1" applyFont="1" applyBorder="1"/>
    <xf numFmtId="165" fontId="0" fillId="0" borderId="0" xfId="0" applyNumberFormat="1" applyFont="1"/>
    <xf numFmtId="0" fontId="18" fillId="9" borderId="2" xfId="0" applyFont="1" applyFill="1" applyBorder="1" applyAlignment="1">
      <alignment horizontal="center"/>
    </xf>
    <xf numFmtId="16" fontId="18" fillId="9" borderId="3" xfId="0" applyNumberFormat="1" applyFont="1" applyFill="1" applyBorder="1" applyAlignment="1">
      <alignment horizontal="center"/>
    </xf>
    <xf numFmtId="165" fontId="0" fillId="0" borderId="1" xfId="0" applyNumberFormat="1" applyFont="1" applyBorder="1"/>
    <xf numFmtId="16" fontId="18" fillId="9" borderId="1" xfId="0" quotePrefix="1" applyNumberFormat="1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165" fontId="0" fillId="0" borderId="8" xfId="0" applyNumberFormat="1" applyFont="1" applyBorder="1"/>
    <xf numFmtId="0" fontId="18" fillId="9" borderId="12" xfId="0" applyFont="1" applyFill="1" applyBorder="1"/>
    <xf numFmtId="164" fontId="17" fillId="0" borderId="0" xfId="0" applyNumberFormat="1" applyFont="1"/>
    <xf numFmtId="16" fontId="18" fillId="8" borderId="3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vertical="center" wrapText="1"/>
    </xf>
    <xf numFmtId="16" fontId="17" fillId="8" borderId="2" xfId="0" quotePrefix="1" applyNumberFormat="1" applyFont="1" applyFill="1" applyBorder="1" applyAlignment="1">
      <alignment horizontal="center"/>
    </xf>
    <xf numFmtId="16" fontId="17" fillId="8" borderId="1" xfId="0" quotePrefix="1" applyNumberFormat="1" applyFont="1" applyFill="1" applyBorder="1" applyAlignment="1">
      <alignment horizontal="center"/>
    </xf>
    <xf numFmtId="0" fontId="18" fillId="8" borderId="12" xfId="0" applyFont="1" applyFill="1" applyBorder="1"/>
    <xf numFmtId="9" fontId="0" fillId="0" borderId="0" xfId="0" applyNumberFormat="1" applyFont="1"/>
    <xf numFmtId="0" fontId="17" fillId="0" borderId="0" xfId="0" applyFont="1" applyAlignment="1">
      <alignment wrapText="1"/>
    </xf>
    <xf numFmtId="3" fontId="17" fillId="0" borderId="5" xfId="0" applyNumberFormat="1" applyFont="1" applyBorder="1"/>
    <xf numFmtId="3" fontId="17" fillId="0" borderId="4" xfId="0" applyNumberFormat="1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25" fillId="0" borderId="0" xfId="0" applyNumberFormat="1" applyFont="1"/>
    <xf numFmtId="164" fontId="2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6" fillId="0" borderId="0" xfId="0" applyFont="1"/>
    <xf numFmtId="0" fontId="18" fillId="0" borderId="0" xfId="0" applyFont="1"/>
    <xf numFmtId="0" fontId="26" fillId="0" borderId="0" xfId="0" applyFont="1" applyBorder="1"/>
    <xf numFmtId="16" fontId="17" fillId="10" borderId="8" xfId="0" quotePrefix="1" applyNumberFormat="1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9" fontId="18" fillId="0" borderId="0" xfId="0" applyNumberFormat="1" applyFont="1"/>
    <xf numFmtId="0" fontId="1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/>
    <xf numFmtId="3" fontId="17" fillId="0" borderId="0" xfId="0" applyNumberFormat="1" applyFont="1" applyFill="1" applyBorder="1"/>
    <xf numFmtId="9" fontId="22" fillId="0" borderId="10" xfId="0" applyNumberFormat="1" applyFont="1" applyBorder="1" applyAlignment="1">
      <alignment horizontal="center"/>
    </xf>
    <xf numFmtId="9" fontId="22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" fontId="17" fillId="0" borderId="0" xfId="0" applyNumberFormat="1" applyFont="1" applyFill="1" applyBorder="1"/>
    <xf numFmtId="17" fontId="17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21" fillId="0" borderId="0" xfId="0" applyFont="1" applyBorder="1"/>
    <xf numFmtId="3" fontId="26" fillId="0" borderId="0" xfId="0" applyNumberFormat="1" applyFont="1" applyBorder="1"/>
    <xf numFmtId="16" fontId="17" fillId="9" borderId="2" xfId="0" quotePrefix="1" applyNumberFormat="1" applyFont="1" applyFill="1" applyBorder="1" applyAlignment="1">
      <alignment horizontal="center"/>
    </xf>
    <xf numFmtId="16" fontId="17" fillId="9" borderId="1" xfId="0" quotePrefix="1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7" fillId="0" borderId="0" xfId="0" applyFont="1" applyFill="1"/>
    <xf numFmtId="3" fontId="18" fillId="0" borderId="0" xfId="0" applyNumberFormat="1" applyFont="1"/>
    <xf numFmtId="16" fontId="17" fillId="9" borderId="8" xfId="0" quotePrefix="1" applyNumberFormat="1" applyFont="1" applyFill="1" applyBorder="1" applyAlignment="1">
      <alignment horizontal="center"/>
    </xf>
    <xf numFmtId="3" fontId="0" fillId="0" borderId="0" xfId="0" applyNumberFormat="1" applyFont="1" applyBorder="1"/>
    <xf numFmtId="3" fontId="28" fillId="0" borderId="0" xfId="0" applyNumberFormat="1" applyFont="1" applyBorder="1"/>
    <xf numFmtId="0" fontId="28" fillId="0" borderId="0" xfId="0" applyFont="1" applyBorder="1"/>
    <xf numFmtId="0" fontId="31" fillId="0" borderId="0" xfId="0" applyFont="1" applyBorder="1"/>
    <xf numFmtId="3" fontId="18" fillId="10" borderId="11" xfId="0" applyNumberFormat="1" applyFont="1" applyFill="1" applyBorder="1"/>
    <xf numFmtId="0" fontId="28" fillId="0" borderId="0" xfId="0" applyFont="1"/>
    <xf numFmtId="3" fontId="18" fillId="0" borderId="0" xfId="0" applyNumberFormat="1" applyFont="1" applyFill="1" applyBorder="1" applyAlignment="1">
      <alignment horizontal="center"/>
    </xf>
    <xf numFmtId="16" fontId="2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/>
    <xf numFmtId="3" fontId="19" fillId="0" borderId="0" xfId="0" applyNumberFormat="1" applyFont="1" applyFill="1"/>
    <xf numFmtId="3" fontId="31" fillId="0" borderId="0" xfId="0" applyNumberFormat="1" applyFont="1" applyBorder="1"/>
    <xf numFmtId="3" fontId="32" fillId="0" borderId="0" xfId="0" applyNumberFormat="1" applyFont="1" applyBorder="1" applyAlignment="1">
      <alignment vertical="center" wrapText="1"/>
    </xf>
    <xf numFmtId="3" fontId="17" fillId="11" borderId="2" xfId="0" applyNumberFormat="1" applyFont="1" applyFill="1" applyBorder="1"/>
    <xf numFmtId="3" fontId="17" fillId="11" borderId="8" xfId="0" applyNumberFormat="1" applyFont="1" applyFill="1" applyBorder="1"/>
    <xf numFmtId="0" fontId="18" fillId="0" borderId="0" xfId="0" applyFont="1" applyFill="1"/>
    <xf numFmtId="0" fontId="31" fillId="0" borderId="0" xfId="0" applyFont="1"/>
    <xf numFmtId="0" fontId="24" fillId="0" borderId="0" xfId="0" applyFont="1" applyAlignment="1">
      <alignment vertical="center"/>
    </xf>
    <xf numFmtId="0" fontId="24" fillId="0" borderId="0" xfId="0" applyFont="1"/>
    <xf numFmtId="1" fontId="10" fillId="0" borderId="0" xfId="0" applyNumberFormat="1" applyFont="1" applyAlignment="1">
      <alignment horizontal="left"/>
    </xf>
    <xf numFmtId="0" fontId="33" fillId="0" borderId="0" xfId="0" applyFont="1"/>
    <xf numFmtId="0" fontId="18" fillId="0" borderId="0" xfId="0" applyFont="1" applyAlignment="1">
      <alignment horizontal="center" vertical="center"/>
    </xf>
    <xf numFmtId="3" fontId="17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Border="1"/>
    <xf numFmtId="3" fontId="0" fillId="0" borderId="0" xfId="0" applyNumberFormat="1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8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justify"/>
    </xf>
    <xf numFmtId="0" fontId="29" fillId="0" borderId="0" xfId="0" applyFont="1" applyFill="1" applyBorder="1" applyAlignment="1">
      <alignment vertical="center" wrapText="1"/>
    </xf>
    <xf numFmtId="2" fontId="18" fillId="0" borderId="0" xfId="0" applyNumberFormat="1" applyFont="1"/>
    <xf numFmtId="0" fontId="17" fillId="0" borderId="0" xfId="0" applyFont="1" applyFill="1" applyBorder="1" applyAlignment="1"/>
    <xf numFmtId="9" fontId="22" fillId="0" borderId="11" xfId="0" applyNumberFormat="1" applyFont="1" applyBorder="1" applyAlignment="1">
      <alignment horizontal="center"/>
    </xf>
    <xf numFmtId="0" fontId="33" fillId="0" borderId="0" xfId="0" applyFont="1" applyBorder="1"/>
    <xf numFmtId="0" fontId="36" fillId="0" borderId="0" xfId="0" applyFont="1" applyBorder="1"/>
    <xf numFmtId="0" fontId="3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justify"/>
    </xf>
    <xf numFmtId="0" fontId="18" fillId="0" borderId="0" xfId="0" applyFont="1" applyFill="1" applyBorder="1" applyAlignment="1">
      <alignment vertical="justify"/>
    </xf>
    <xf numFmtId="0" fontId="3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6" fillId="0" borderId="0" xfId="0" applyFont="1" applyFill="1" applyBorder="1"/>
    <xf numFmtId="16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6" fillId="0" borderId="0" xfId="0" applyFont="1" applyFill="1" applyBorder="1"/>
    <xf numFmtId="3" fontId="21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8" fillId="9" borderId="11" xfId="0" applyFont="1" applyFill="1" applyBorder="1" applyAlignment="1">
      <alignment horizontal="center" vertical="center"/>
    </xf>
    <xf numFmtId="3" fontId="38" fillId="0" borderId="1" xfId="0" applyNumberFormat="1" applyFont="1" applyBorder="1"/>
    <xf numFmtId="3" fontId="18" fillId="9" borderId="11" xfId="0" applyNumberFormat="1" applyFont="1" applyFill="1" applyBorder="1"/>
    <xf numFmtId="165" fontId="0" fillId="0" borderId="5" xfId="0" applyNumberFormat="1" applyFont="1" applyBorder="1"/>
    <xf numFmtId="165" fontId="0" fillId="0" borderId="4" xfId="0" applyNumberFormat="1" applyFont="1" applyBorder="1"/>
    <xf numFmtId="165" fontId="0" fillId="0" borderId="9" xfId="0" applyNumberFormat="1" applyFont="1" applyBorder="1"/>
    <xf numFmtId="0" fontId="22" fillId="0" borderId="0" xfId="0" applyFont="1"/>
    <xf numFmtId="0" fontId="11" fillId="0" borderId="0" xfId="0" applyFont="1" applyBorder="1"/>
    <xf numFmtId="3" fontId="22" fillId="0" borderId="0" xfId="0" applyNumberFormat="1" applyFont="1" applyBorder="1"/>
    <xf numFmtId="3" fontId="11" fillId="0" borderId="0" xfId="0" applyNumberFormat="1" applyFont="1" applyBorder="1" applyAlignment="1">
      <alignment vertical="center" wrapText="1"/>
    </xf>
    <xf numFmtId="3" fontId="18" fillId="8" borderId="12" xfId="0" applyNumberFormat="1" applyFont="1" applyFill="1" applyBorder="1"/>
    <xf numFmtId="16" fontId="17" fillId="8" borderId="8" xfId="0" quotePrefix="1" applyNumberFormat="1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16" fontId="17" fillId="8" borderId="9" xfId="0" quotePrefix="1" applyNumberFormat="1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16" fontId="17" fillId="9" borderId="9" xfId="0" quotePrefix="1" applyNumberFormat="1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16" fontId="17" fillId="10" borderId="9" xfId="0" quotePrefix="1" applyNumberFormat="1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16" fontId="17" fillId="9" borderId="6" xfId="0" quotePrefix="1" applyNumberFormat="1" applyFont="1" applyFill="1" applyBorder="1" applyAlignment="1">
      <alignment horizontal="center"/>
    </xf>
    <xf numFmtId="16" fontId="17" fillId="9" borderId="3" xfId="0" quotePrefix="1" applyNumberFormat="1" applyFont="1" applyFill="1" applyBorder="1" applyAlignment="1">
      <alignment horizontal="center"/>
    </xf>
    <xf numFmtId="16" fontId="17" fillId="9" borderId="7" xfId="0" quotePrefix="1" applyNumberFormat="1" applyFont="1" applyFill="1" applyBorder="1" applyAlignment="1">
      <alignment horizontal="center"/>
    </xf>
    <xf numFmtId="16" fontId="17" fillId="9" borderId="5" xfId="0" quotePrefix="1" applyNumberFormat="1" applyFont="1" applyFill="1" applyBorder="1" applyAlignment="1">
      <alignment horizontal="center"/>
    </xf>
    <xf numFmtId="3" fontId="17" fillId="0" borderId="9" xfId="0" applyNumberFormat="1" applyFont="1" applyBorder="1"/>
    <xf numFmtId="1" fontId="17" fillId="0" borderId="2" xfId="0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1" fillId="12" borderId="2" xfId="0" applyFont="1" applyFill="1" applyBorder="1" applyAlignment="1">
      <alignment horizontal="center" vertical="center" wrapText="1"/>
    </xf>
    <xf numFmtId="3" fontId="1" fillId="12" borderId="8" xfId="0" applyNumberFormat="1" applyFont="1" applyFill="1" applyBorder="1"/>
    <xf numFmtId="0" fontId="16" fillId="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3" fontId="1" fillId="13" borderId="10" xfId="0" applyNumberFormat="1" applyFont="1" applyFill="1" applyBorder="1"/>
    <xf numFmtId="0" fontId="18" fillId="9" borderId="11" xfId="0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/>
    </xf>
    <xf numFmtId="16" fontId="17" fillId="10" borderId="7" xfId="0" quotePrefix="1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8" fillId="9" borderId="2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18" fillId="14" borderId="7" xfId="0" applyFont="1" applyFill="1" applyBorder="1" applyAlignment="1">
      <alignment horizontal="center" vertical="center"/>
    </xf>
    <xf numFmtId="0" fontId="18" fillId="14" borderId="6" xfId="0" applyFont="1" applyFill="1" applyBorder="1" applyAlignment="1">
      <alignment horizontal="center"/>
    </xf>
    <xf numFmtId="16" fontId="18" fillId="14" borderId="3" xfId="0" quotePrefix="1" applyNumberFormat="1" applyFont="1" applyFill="1" applyBorder="1" applyAlignment="1">
      <alignment horizontal="center"/>
    </xf>
    <xf numFmtId="16" fontId="18" fillId="14" borderId="7" xfId="0" quotePrefix="1" applyNumberFormat="1" applyFont="1" applyFill="1" applyBorder="1" applyAlignment="1">
      <alignment horizontal="center"/>
    </xf>
    <xf numFmtId="0" fontId="17" fillId="14" borderId="6" xfId="0" applyFont="1" applyFill="1" applyBorder="1" applyAlignment="1">
      <alignment horizontal="center"/>
    </xf>
    <xf numFmtId="16" fontId="17" fillId="14" borderId="3" xfId="0" quotePrefix="1" applyNumberFormat="1" applyFont="1" applyFill="1" applyBorder="1" applyAlignment="1">
      <alignment horizontal="center"/>
    </xf>
    <xf numFmtId="0" fontId="17" fillId="14" borderId="5" xfId="0" applyFont="1" applyFill="1" applyBorder="1" applyAlignment="1">
      <alignment horizontal="center"/>
    </xf>
    <xf numFmtId="16" fontId="17" fillId="14" borderId="9" xfId="0" quotePrefix="1" applyNumberFormat="1" applyFont="1" applyFill="1" applyBorder="1" applyAlignment="1">
      <alignment horizontal="center"/>
    </xf>
    <xf numFmtId="0" fontId="18" fillId="14" borderId="3" xfId="0" applyFont="1" applyFill="1" applyBorder="1" applyAlignment="1">
      <alignment horizontal="center"/>
    </xf>
    <xf numFmtId="16" fontId="18" fillId="14" borderId="3" xfId="0" applyNumberFormat="1" applyFont="1" applyFill="1" applyBorder="1" applyAlignment="1">
      <alignment horizontal="center"/>
    </xf>
    <xf numFmtId="0" fontId="18" fillId="14" borderId="12" xfId="0" applyFont="1" applyFill="1" applyBorder="1"/>
    <xf numFmtId="3" fontId="18" fillId="14" borderId="10" xfId="0" applyNumberFormat="1" applyFont="1" applyFill="1" applyBorder="1"/>
    <xf numFmtId="3" fontId="17" fillId="0" borderId="16" xfId="0" applyNumberFormat="1" applyFont="1" applyBorder="1"/>
    <xf numFmtId="0" fontId="18" fillId="0" borderId="16" xfId="0" applyFont="1" applyBorder="1"/>
    <xf numFmtId="3" fontId="18" fillId="0" borderId="1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9F9C5"/>
      <color rgb="FF99FF99"/>
      <color rgb="FF99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3"/>
  <sheetViews>
    <sheetView zoomScale="110" zoomScaleNormal="110" workbookViewId="0">
      <pane xSplit="2" ySplit="4" topLeftCell="Q5" activePane="bottomRight" state="frozen"/>
      <selection pane="topRight" activeCell="C1" sqref="C1"/>
      <selection pane="bottomLeft" activeCell="A6" sqref="A6"/>
      <selection pane="bottomRight" activeCell="X16" sqref="X16"/>
    </sheetView>
  </sheetViews>
  <sheetFormatPr baseColWidth="10" defaultRowHeight="18.75" x14ac:dyDescent="0.3"/>
  <cols>
    <col min="1" max="1" width="2.42578125" customWidth="1"/>
    <col min="2" max="2" width="13.140625" customWidth="1"/>
    <col min="3" max="8" width="8.140625" customWidth="1"/>
    <col min="9" max="9" width="10" customWidth="1"/>
    <col min="10" max="10" width="11.7109375" customWidth="1"/>
    <col min="11" max="11" width="12.28515625" customWidth="1"/>
    <col min="12" max="12" width="9.5703125" customWidth="1"/>
    <col min="13" max="13" width="11.5703125" customWidth="1"/>
    <col min="14" max="17" width="10.7109375" customWidth="1"/>
    <col min="18" max="18" width="9.140625" style="47" customWidth="1"/>
    <col min="19" max="19" width="8.42578125" style="47" customWidth="1"/>
    <col min="20" max="20" width="10.42578125" style="47" customWidth="1"/>
    <col min="21" max="21" width="10.28515625" style="47" customWidth="1"/>
    <col min="22" max="22" width="10.42578125" style="47" customWidth="1"/>
    <col min="23" max="23" width="9.5703125" style="32" customWidth="1"/>
    <col min="24" max="24" width="12.85546875" bestFit="1" customWidth="1"/>
  </cols>
  <sheetData>
    <row r="1" spans="2:27" ht="18.75" customHeight="1" x14ac:dyDescent="0.25">
      <c r="B1" s="270" t="s">
        <v>161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2:27" ht="18.75" customHeight="1" x14ac:dyDescent="0.25">
      <c r="B2" s="270" t="s">
        <v>98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2:27" ht="19.5" thickBot="1" x14ac:dyDescent="0.35">
      <c r="B3" s="4"/>
      <c r="C3" s="4"/>
      <c r="D3" s="4"/>
      <c r="E3" s="4"/>
      <c r="F3" s="4"/>
      <c r="G3" s="4"/>
      <c r="H3" s="4"/>
      <c r="I3" s="4"/>
    </row>
    <row r="4" spans="2:27" s="30" customFormat="1" ht="84" customHeight="1" thickBot="1" x14ac:dyDescent="0.3">
      <c r="B4" s="29" t="s">
        <v>36</v>
      </c>
      <c r="C4" s="31" t="s">
        <v>46</v>
      </c>
      <c r="D4" s="33" t="s">
        <v>47</v>
      </c>
      <c r="E4" s="31" t="s">
        <v>48</v>
      </c>
      <c r="F4" s="31" t="s">
        <v>49</v>
      </c>
      <c r="G4" s="31" t="s">
        <v>50</v>
      </c>
      <c r="H4" s="35" t="s">
        <v>51</v>
      </c>
      <c r="I4" s="36" t="s">
        <v>53</v>
      </c>
      <c r="J4" s="38" t="s">
        <v>56</v>
      </c>
      <c r="K4" s="38" t="s">
        <v>67</v>
      </c>
      <c r="L4" s="34" t="s">
        <v>52</v>
      </c>
      <c r="M4" s="37" t="s">
        <v>55</v>
      </c>
      <c r="N4" s="31" t="s">
        <v>54</v>
      </c>
      <c r="O4" s="36" t="s">
        <v>91</v>
      </c>
      <c r="P4" s="38" t="s">
        <v>115</v>
      </c>
      <c r="Q4" s="52" t="s">
        <v>121</v>
      </c>
      <c r="R4" s="247" t="s">
        <v>155</v>
      </c>
      <c r="S4" s="259" t="s">
        <v>156</v>
      </c>
      <c r="T4" s="36" t="s">
        <v>157</v>
      </c>
      <c r="U4" s="261" t="s">
        <v>158</v>
      </c>
      <c r="V4" s="247" t="s">
        <v>159</v>
      </c>
      <c r="W4" s="262" t="s">
        <v>160</v>
      </c>
    </row>
    <row r="5" spans="2:27" ht="16.5" customHeight="1" x14ac:dyDescent="0.25">
      <c r="B5" s="11" t="s">
        <v>37</v>
      </c>
      <c r="C5" s="12">
        <v>121925</v>
      </c>
      <c r="D5" s="13">
        <v>124472</v>
      </c>
      <c r="E5" s="12">
        <v>126135</v>
      </c>
      <c r="F5" s="14">
        <v>129207</v>
      </c>
      <c r="G5" s="15">
        <v>136506</v>
      </c>
      <c r="H5" s="14">
        <v>140509</v>
      </c>
      <c r="I5" s="14">
        <v>140180</v>
      </c>
      <c r="J5" s="16">
        <v>142189</v>
      </c>
      <c r="K5" s="17">
        <v>142196</v>
      </c>
      <c r="L5" s="25">
        <v>143411</v>
      </c>
      <c r="M5" s="16">
        <v>142127</v>
      </c>
      <c r="N5" s="25">
        <v>142952</v>
      </c>
      <c r="O5" s="14">
        <v>139905</v>
      </c>
      <c r="P5" s="14">
        <v>139645</v>
      </c>
      <c r="Q5" s="14">
        <v>139624</v>
      </c>
      <c r="R5" s="12">
        <v>138382</v>
      </c>
      <c r="S5" s="12">
        <v>138309</v>
      </c>
      <c r="T5" s="14">
        <v>137747</v>
      </c>
      <c r="U5" s="14">
        <v>141873</v>
      </c>
      <c r="V5" s="12">
        <v>143818</v>
      </c>
      <c r="W5" s="14">
        <f>+V5-U5</f>
        <v>1945</v>
      </c>
      <c r="X5" s="39"/>
      <c r="Z5" s="30"/>
      <c r="AA5" s="30"/>
    </row>
    <row r="6" spans="2:27" ht="16.5" customHeight="1" x14ac:dyDescent="0.25">
      <c r="B6" s="18" t="s">
        <v>38</v>
      </c>
      <c r="C6" s="14">
        <v>5467</v>
      </c>
      <c r="D6" s="19">
        <v>5819</v>
      </c>
      <c r="E6" s="14">
        <v>5444</v>
      </c>
      <c r="F6" s="14">
        <v>5033</v>
      </c>
      <c r="G6" s="15">
        <v>5124</v>
      </c>
      <c r="H6" s="14">
        <v>5028</v>
      </c>
      <c r="I6" s="14">
        <v>5018</v>
      </c>
      <c r="J6" s="17">
        <v>4830</v>
      </c>
      <c r="K6" s="17">
        <v>4830</v>
      </c>
      <c r="L6" s="26">
        <v>4822</v>
      </c>
      <c r="M6" s="17">
        <v>4898</v>
      </c>
      <c r="N6" s="26">
        <v>4333</v>
      </c>
      <c r="O6" s="26">
        <v>4624</v>
      </c>
      <c r="P6" s="26">
        <v>4819</v>
      </c>
      <c r="Q6" s="26">
        <v>4819</v>
      </c>
      <c r="R6" s="14">
        <v>4830</v>
      </c>
      <c r="S6" s="14">
        <v>4875</v>
      </c>
      <c r="T6" s="26">
        <v>4821</v>
      </c>
      <c r="U6" s="26">
        <v>5005</v>
      </c>
      <c r="V6" s="14">
        <v>5216</v>
      </c>
      <c r="W6" s="14">
        <f t="shared" ref="W6:W11" si="0">+V6-U6</f>
        <v>211</v>
      </c>
      <c r="X6" s="39"/>
      <c r="Z6" s="30"/>
      <c r="AA6" s="30"/>
    </row>
    <row r="7" spans="2:27" ht="16.5" customHeight="1" x14ac:dyDescent="0.25">
      <c r="B7" s="18" t="s">
        <v>39</v>
      </c>
      <c r="C7" s="14">
        <v>20767</v>
      </c>
      <c r="D7" s="19">
        <v>21013</v>
      </c>
      <c r="E7" s="14">
        <v>21415</v>
      </c>
      <c r="F7" s="15">
        <v>21619</v>
      </c>
      <c r="G7" s="15">
        <v>21014</v>
      </c>
      <c r="H7" s="14">
        <v>20759</v>
      </c>
      <c r="I7" s="14">
        <v>20618</v>
      </c>
      <c r="J7" s="17">
        <v>20763</v>
      </c>
      <c r="K7" s="17">
        <v>20763</v>
      </c>
      <c r="L7" s="26">
        <v>21396</v>
      </c>
      <c r="M7" s="17">
        <v>21350</v>
      </c>
      <c r="N7" s="26">
        <v>21310</v>
      </c>
      <c r="O7" s="14">
        <v>21391</v>
      </c>
      <c r="P7" s="14">
        <v>21564</v>
      </c>
      <c r="Q7" s="14">
        <v>21564</v>
      </c>
      <c r="R7" s="14">
        <v>21646</v>
      </c>
      <c r="S7" s="14">
        <v>21769</v>
      </c>
      <c r="T7" s="14">
        <v>21910</v>
      </c>
      <c r="U7" s="14">
        <v>21921</v>
      </c>
      <c r="V7" s="14">
        <v>21978</v>
      </c>
      <c r="W7" s="14">
        <f t="shared" si="0"/>
        <v>57</v>
      </c>
      <c r="X7" s="39"/>
      <c r="Z7" s="30"/>
      <c r="AA7" s="30"/>
    </row>
    <row r="8" spans="2:27" ht="16.5" customHeight="1" x14ac:dyDescent="0.25">
      <c r="B8" s="18" t="s">
        <v>40</v>
      </c>
      <c r="C8" s="14">
        <v>11053</v>
      </c>
      <c r="D8" s="19">
        <v>11028</v>
      </c>
      <c r="E8" s="14">
        <v>10583</v>
      </c>
      <c r="F8" s="15">
        <v>10935</v>
      </c>
      <c r="G8" s="15">
        <v>10740</v>
      </c>
      <c r="H8" s="14">
        <v>10960</v>
      </c>
      <c r="I8" s="14">
        <v>10900</v>
      </c>
      <c r="J8" s="17">
        <v>10981</v>
      </c>
      <c r="K8" s="17">
        <v>10981</v>
      </c>
      <c r="L8" s="26">
        <v>11503</v>
      </c>
      <c r="M8" s="17">
        <v>11655</v>
      </c>
      <c r="N8" s="26">
        <v>12092</v>
      </c>
      <c r="O8" s="14">
        <v>12430</v>
      </c>
      <c r="P8" s="14">
        <v>12540</v>
      </c>
      <c r="Q8" s="14">
        <v>12539</v>
      </c>
      <c r="R8" s="14">
        <v>12376</v>
      </c>
      <c r="S8" s="14">
        <v>12495</v>
      </c>
      <c r="T8" s="14">
        <v>12518</v>
      </c>
      <c r="U8" s="14">
        <v>12430</v>
      </c>
      <c r="V8" s="14">
        <v>12530</v>
      </c>
      <c r="W8" s="14">
        <f t="shared" si="0"/>
        <v>100</v>
      </c>
      <c r="X8" s="39"/>
      <c r="Z8" s="30"/>
      <c r="AA8" s="30"/>
    </row>
    <row r="9" spans="2:27" ht="16.5" customHeight="1" x14ac:dyDescent="0.25">
      <c r="B9" s="18" t="s">
        <v>41</v>
      </c>
      <c r="C9" s="14">
        <v>5586</v>
      </c>
      <c r="D9" s="19">
        <v>5114</v>
      </c>
      <c r="E9" s="14">
        <v>5161</v>
      </c>
      <c r="F9" s="15">
        <v>11789</v>
      </c>
      <c r="G9" s="15">
        <v>9943</v>
      </c>
      <c r="H9" s="14">
        <v>11889</v>
      </c>
      <c r="I9" s="14">
        <v>11869</v>
      </c>
      <c r="J9" s="17">
        <v>11951</v>
      </c>
      <c r="K9" s="17">
        <v>11951</v>
      </c>
      <c r="L9" s="26">
        <v>12595</v>
      </c>
      <c r="M9" s="17">
        <v>12852</v>
      </c>
      <c r="N9" s="26">
        <v>13082</v>
      </c>
      <c r="O9" s="14">
        <v>13272</v>
      </c>
      <c r="P9" s="14">
        <v>13510</v>
      </c>
      <c r="Q9" s="14">
        <v>13509</v>
      </c>
      <c r="R9" s="14">
        <v>13581</v>
      </c>
      <c r="S9" s="14">
        <v>13891</v>
      </c>
      <c r="T9" s="14">
        <v>14065</v>
      </c>
      <c r="U9" s="14">
        <v>14249</v>
      </c>
      <c r="V9" s="14">
        <v>14184</v>
      </c>
      <c r="W9" s="229">
        <f t="shared" si="0"/>
        <v>-65</v>
      </c>
      <c r="X9" s="39"/>
      <c r="Z9" s="30"/>
      <c r="AA9" s="30"/>
    </row>
    <row r="10" spans="2:27" ht="16.5" customHeight="1" x14ac:dyDescent="0.25">
      <c r="B10" s="18" t="s">
        <v>42</v>
      </c>
      <c r="C10" s="14">
        <v>9795</v>
      </c>
      <c r="D10" s="19">
        <v>8559</v>
      </c>
      <c r="E10" s="14">
        <v>9940</v>
      </c>
      <c r="F10" s="15">
        <v>9918</v>
      </c>
      <c r="G10" s="15">
        <v>9843</v>
      </c>
      <c r="H10" s="14">
        <v>8552</v>
      </c>
      <c r="I10" s="14">
        <v>8537</v>
      </c>
      <c r="J10" s="17">
        <v>8097</v>
      </c>
      <c r="K10" s="17">
        <v>8113</v>
      </c>
      <c r="L10" s="26">
        <v>7949</v>
      </c>
      <c r="M10" s="17">
        <v>8476</v>
      </c>
      <c r="N10" s="14">
        <v>8507</v>
      </c>
      <c r="O10" s="14">
        <v>8770</v>
      </c>
      <c r="P10" s="14">
        <v>8687</v>
      </c>
      <c r="Q10" s="14">
        <v>8687</v>
      </c>
      <c r="R10" s="14">
        <v>8679</v>
      </c>
      <c r="S10" s="14">
        <v>8762</v>
      </c>
      <c r="T10" s="14">
        <v>8875</v>
      </c>
      <c r="U10" s="14">
        <v>9038</v>
      </c>
      <c r="V10" s="14">
        <v>9131</v>
      </c>
      <c r="W10" s="14">
        <f t="shared" si="0"/>
        <v>93</v>
      </c>
      <c r="X10" s="39"/>
      <c r="Z10" s="30"/>
      <c r="AA10" s="30"/>
    </row>
    <row r="11" spans="2:27" ht="16.5" customHeight="1" thickBot="1" x14ac:dyDescent="0.3">
      <c r="B11" s="20" t="s">
        <v>43</v>
      </c>
      <c r="C11" s="21">
        <v>8135</v>
      </c>
      <c r="D11" s="22">
        <v>8549</v>
      </c>
      <c r="E11" s="23">
        <v>8980</v>
      </c>
      <c r="F11" s="15">
        <v>8805</v>
      </c>
      <c r="G11" s="15">
        <v>9196</v>
      </c>
      <c r="H11" s="14">
        <v>8475</v>
      </c>
      <c r="I11" s="14">
        <v>8439</v>
      </c>
      <c r="J11" s="21">
        <v>10068</v>
      </c>
      <c r="K11" s="17">
        <v>10078</v>
      </c>
      <c r="L11" s="26">
        <v>10304</v>
      </c>
      <c r="M11" s="21">
        <v>9562</v>
      </c>
      <c r="N11" s="14">
        <v>10588</v>
      </c>
      <c r="O11" s="14">
        <v>10520</v>
      </c>
      <c r="P11" s="14">
        <v>10342</v>
      </c>
      <c r="Q11" s="14">
        <v>10340</v>
      </c>
      <c r="R11" s="23">
        <v>10263</v>
      </c>
      <c r="S11" s="23">
        <v>10312</v>
      </c>
      <c r="T11" s="14">
        <v>10284</v>
      </c>
      <c r="U11" s="14">
        <v>10451</v>
      </c>
      <c r="V11" s="23">
        <v>10571</v>
      </c>
      <c r="W11" s="14">
        <f t="shared" si="0"/>
        <v>120</v>
      </c>
      <c r="X11" s="39"/>
      <c r="Z11" s="30"/>
      <c r="AA11" s="30"/>
    </row>
    <row r="12" spans="2:27" s="47" customFormat="1" ht="16.5" customHeight="1" thickBot="1" x14ac:dyDescent="0.3">
      <c r="B12" s="40" t="s">
        <v>14</v>
      </c>
      <c r="C12" s="41">
        <v>182728</v>
      </c>
      <c r="D12" s="49">
        <v>184554</v>
      </c>
      <c r="E12" s="41">
        <v>187658</v>
      </c>
      <c r="F12" s="42">
        <f t="shared" ref="F12:K12" si="1">SUM(F5:F11)</f>
        <v>197306</v>
      </c>
      <c r="G12" s="42">
        <f t="shared" si="1"/>
        <v>202366</v>
      </c>
      <c r="H12" s="43">
        <f t="shared" si="1"/>
        <v>206172</v>
      </c>
      <c r="I12" s="43">
        <f t="shared" si="1"/>
        <v>205561</v>
      </c>
      <c r="J12" s="44">
        <f t="shared" si="1"/>
        <v>208879</v>
      </c>
      <c r="K12" s="44">
        <f t="shared" si="1"/>
        <v>208912</v>
      </c>
      <c r="L12" s="45">
        <f t="shared" ref="L12:S12" si="2">SUM(L5:L11)</f>
        <v>211980</v>
      </c>
      <c r="M12" s="46">
        <f t="shared" si="2"/>
        <v>210920</v>
      </c>
      <c r="N12" s="41">
        <f t="shared" si="2"/>
        <v>212864</v>
      </c>
      <c r="O12" s="43">
        <f t="shared" si="2"/>
        <v>210912</v>
      </c>
      <c r="P12" s="44">
        <f t="shared" si="2"/>
        <v>211107</v>
      </c>
      <c r="Q12" s="44">
        <f t="shared" si="2"/>
        <v>211082</v>
      </c>
      <c r="R12" s="46">
        <f t="shared" si="2"/>
        <v>209757</v>
      </c>
      <c r="S12" s="260">
        <f t="shared" si="2"/>
        <v>210413</v>
      </c>
      <c r="T12" s="43">
        <f t="shared" ref="T12:V12" si="3">SUM(T5:T11)</f>
        <v>210220</v>
      </c>
      <c r="U12" s="41">
        <f t="shared" si="3"/>
        <v>214967</v>
      </c>
      <c r="V12" s="46">
        <f t="shared" si="3"/>
        <v>217428</v>
      </c>
      <c r="W12" s="263">
        <f>+V12-U12</f>
        <v>2461</v>
      </c>
    </row>
    <row r="13" spans="2:27" ht="15" x14ac:dyDescent="0.25">
      <c r="B13" s="2"/>
      <c r="C13" s="2"/>
      <c r="D13" s="4"/>
      <c r="E13" s="4"/>
      <c r="F13" s="4"/>
      <c r="G13" s="4"/>
      <c r="H13" s="4"/>
      <c r="I13" s="4"/>
      <c r="W13"/>
    </row>
    <row r="14" spans="2:27" x14ac:dyDescent="0.3">
      <c r="B14" s="4"/>
      <c r="C14" s="4"/>
      <c r="D14" s="4"/>
      <c r="E14" s="4"/>
      <c r="F14" s="4"/>
      <c r="G14" s="4"/>
      <c r="H14" s="4"/>
      <c r="N14" s="7"/>
      <c r="O14" s="55" t="s">
        <v>116</v>
      </c>
      <c r="P14" s="53">
        <v>3974</v>
      </c>
      <c r="Q14" s="5"/>
      <c r="R14" s="57"/>
      <c r="S14" s="57"/>
      <c r="T14" s="57"/>
      <c r="U14" s="318" t="s">
        <v>116</v>
      </c>
      <c r="V14" s="318">
        <f>+'PUERTO OCTAY'!E52</f>
        <v>4666</v>
      </c>
    </row>
    <row r="15" spans="2:27" x14ac:dyDescent="0.3">
      <c r="F15" s="10"/>
      <c r="I15" s="1"/>
      <c r="J15" s="1"/>
      <c r="K15" s="24"/>
      <c r="O15" s="56" t="s">
        <v>117</v>
      </c>
      <c r="P15" s="54">
        <v>141</v>
      </c>
      <c r="Q15" s="4"/>
      <c r="R15" s="58"/>
      <c r="S15" s="58"/>
      <c r="T15" s="58"/>
      <c r="U15" s="319" t="s">
        <v>34</v>
      </c>
      <c r="V15" s="320">
        <f>+V14+V12</f>
        <v>222094</v>
      </c>
    </row>
    <row r="16" spans="2:27" ht="19.5" thickBot="1" x14ac:dyDescent="0.35">
      <c r="F16" s="10"/>
      <c r="H16" s="3"/>
      <c r="I16" s="6"/>
      <c r="J16" s="10"/>
      <c r="K16" s="10"/>
      <c r="O16" s="56" t="s">
        <v>118</v>
      </c>
      <c r="P16" s="50" t="e">
        <f>+P15+#REF!+P14+P12</f>
        <v>#REF!</v>
      </c>
      <c r="Q16" s="4"/>
      <c r="R16" s="58"/>
      <c r="S16" s="58"/>
      <c r="T16" s="58"/>
      <c r="U16" s="58"/>
      <c r="V16" s="58"/>
    </row>
    <row r="17" spans="6:11" x14ac:dyDescent="0.3">
      <c r="F17" s="10"/>
      <c r="H17" s="3"/>
      <c r="I17" s="6"/>
      <c r="J17" s="10"/>
      <c r="K17" s="10"/>
    </row>
    <row r="18" spans="6:11" x14ac:dyDescent="0.3">
      <c r="F18" s="10"/>
      <c r="H18" s="3"/>
      <c r="I18" s="6"/>
      <c r="J18" s="10"/>
      <c r="K18" s="10"/>
    </row>
    <row r="19" spans="6:11" x14ac:dyDescent="0.3">
      <c r="F19" s="8"/>
      <c r="H19" s="3"/>
      <c r="I19" s="6"/>
      <c r="J19" s="10"/>
      <c r="K19" s="10"/>
    </row>
    <row r="20" spans="6:11" x14ac:dyDescent="0.3">
      <c r="H20" s="3"/>
      <c r="I20" s="6"/>
      <c r="J20" s="10"/>
      <c r="K20" s="10"/>
    </row>
    <row r="21" spans="6:11" x14ac:dyDescent="0.3">
      <c r="H21" s="3"/>
      <c r="I21" s="6"/>
      <c r="J21" s="10"/>
      <c r="K21" s="10"/>
    </row>
    <row r="22" spans="6:11" x14ac:dyDescent="0.3">
      <c r="H22" s="3"/>
      <c r="I22" s="6"/>
      <c r="J22" s="10"/>
      <c r="K22" s="10"/>
    </row>
    <row r="23" spans="6:11" x14ac:dyDescent="0.3">
      <c r="I23" s="9"/>
      <c r="J23" s="8"/>
      <c r="K23" s="8"/>
    </row>
  </sheetData>
  <mergeCells count="2">
    <mergeCell ref="B1:W1"/>
    <mergeCell ref="B2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2"/>
  <sheetViews>
    <sheetView tabSelected="1" zoomScaleNormal="100" workbookViewId="0">
      <pane ySplit="2" topLeftCell="A3" activePane="bottomLeft" state="frozen"/>
      <selection pane="bottomLeft" activeCell="I26" sqref="I26"/>
    </sheetView>
  </sheetViews>
  <sheetFormatPr baseColWidth="10" defaultRowHeight="15" x14ac:dyDescent="0.25"/>
  <cols>
    <col min="1" max="1" width="1.28515625" style="138" customWidth="1"/>
    <col min="2" max="5" width="13.7109375" style="138" customWidth="1"/>
    <col min="6" max="6" width="6.7109375" style="134" customWidth="1"/>
    <col min="7" max="8" width="13.7109375" style="138" customWidth="1"/>
    <col min="9" max="9" width="15.42578125" style="138" bestFit="1" customWidth="1"/>
    <col min="10" max="10" width="13.7109375" style="138" customWidth="1"/>
    <col min="11" max="16384" width="11.42578125" style="138"/>
  </cols>
  <sheetData>
    <row r="1" spans="2:10" s="130" customFormat="1" ht="19.5" customHeight="1" x14ac:dyDescent="0.25">
      <c r="B1" s="277" t="s">
        <v>162</v>
      </c>
      <c r="C1" s="277"/>
      <c r="D1" s="277"/>
      <c r="E1" s="277"/>
      <c r="F1" s="277"/>
      <c r="G1" s="277"/>
      <c r="H1" s="277"/>
      <c r="I1" s="277"/>
      <c r="J1" s="277"/>
    </row>
    <row r="2" spans="2:10" s="130" customFormat="1" ht="19.5" customHeight="1" x14ac:dyDescent="0.25">
      <c r="B2" s="284" t="s">
        <v>122</v>
      </c>
      <c r="C2" s="284"/>
      <c r="D2" s="284"/>
      <c r="E2" s="284"/>
      <c r="F2" s="284"/>
      <c r="G2" s="284"/>
      <c r="H2" s="284"/>
      <c r="I2" s="284"/>
      <c r="J2" s="284"/>
    </row>
    <row r="3" spans="2:10" ht="6" customHeight="1" x14ac:dyDescent="0.25"/>
    <row r="4" spans="2:10" ht="12.75" customHeight="1" x14ac:dyDescent="0.25">
      <c r="B4" s="130" t="s">
        <v>66</v>
      </c>
      <c r="C4" s="131" t="s">
        <v>0</v>
      </c>
      <c r="D4" s="27"/>
      <c r="G4" s="285" t="s">
        <v>120</v>
      </c>
      <c r="H4" s="285"/>
      <c r="I4" s="285"/>
      <c r="J4" s="285"/>
    </row>
    <row r="5" spans="2:10" ht="12.75" customHeight="1" x14ac:dyDescent="0.25">
      <c r="B5" s="130" t="s">
        <v>44</v>
      </c>
      <c r="C5" s="133">
        <v>10301</v>
      </c>
      <c r="G5" s="285"/>
      <c r="H5" s="285"/>
      <c r="I5" s="285"/>
      <c r="J5" s="285"/>
    </row>
    <row r="6" spans="2:10" ht="13.5" customHeight="1" thickBot="1" x14ac:dyDescent="0.3"/>
    <row r="7" spans="2:10" ht="28.5" customHeight="1" thickBot="1" x14ac:dyDescent="0.3">
      <c r="B7" s="278" t="s">
        <v>45</v>
      </c>
      <c r="C7" s="280" t="s">
        <v>72</v>
      </c>
      <c r="D7" s="281"/>
      <c r="E7" s="282"/>
      <c r="G7" s="278" t="s">
        <v>45</v>
      </c>
      <c r="H7" s="280" t="s">
        <v>72</v>
      </c>
      <c r="I7" s="281"/>
      <c r="J7" s="282"/>
    </row>
    <row r="8" spans="2:10" ht="15.75" thickBot="1" x14ac:dyDescent="0.3">
      <c r="B8" s="279"/>
      <c r="C8" s="78" t="s">
        <v>2</v>
      </c>
      <c r="D8" s="79" t="s">
        <v>3</v>
      </c>
      <c r="E8" s="80" t="s">
        <v>4</v>
      </c>
      <c r="F8" s="135"/>
      <c r="G8" s="283"/>
      <c r="H8" s="78" t="s">
        <v>2</v>
      </c>
      <c r="I8" s="79" t="s">
        <v>3</v>
      </c>
      <c r="J8" s="80" t="s">
        <v>4</v>
      </c>
    </row>
    <row r="9" spans="2:10" x14ac:dyDescent="0.25">
      <c r="B9" s="103" t="s">
        <v>5</v>
      </c>
      <c r="C9" s="67">
        <f>SUM(C33,C56,C80,C103,C127,C151,C175,C199,C223,C247)</f>
        <v>2645</v>
      </c>
      <c r="D9" s="67">
        <f>SUM(D33,D56,D80,D103,D127,D151,D175,D199,D223,D247)</f>
        <v>2556</v>
      </c>
      <c r="E9" s="66">
        <f>SUM(C9:D9)</f>
        <v>5201</v>
      </c>
      <c r="F9" s="136"/>
      <c r="G9" s="104" t="s">
        <v>6</v>
      </c>
      <c r="H9" s="72">
        <f>SUM(C9:C10)</f>
        <v>7129</v>
      </c>
      <c r="I9" s="66">
        <f>SUM(D9:D10)</f>
        <v>6817</v>
      </c>
      <c r="J9" s="66">
        <f t="shared" ref="J9:J12" si="0">SUM(H9:I9)</f>
        <v>13946</v>
      </c>
    </row>
    <row r="10" spans="2:10" x14ac:dyDescent="0.25">
      <c r="B10" s="105" t="s">
        <v>7</v>
      </c>
      <c r="C10" s="67">
        <f t="shared" ref="C10:D26" si="1">SUM(C34,C57,C81,C104,C128,C152,C176,C200,C224,C248)</f>
        <v>4484</v>
      </c>
      <c r="D10" s="67">
        <f t="shared" si="1"/>
        <v>4261</v>
      </c>
      <c r="E10" s="67">
        <f t="shared" ref="E10:E25" si="2">SUM(C10:D10)</f>
        <v>8745</v>
      </c>
      <c r="F10" s="135"/>
      <c r="G10" s="106" t="s">
        <v>8</v>
      </c>
      <c r="H10" s="68">
        <f>SUM(C11:C12)</f>
        <v>10182</v>
      </c>
      <c r="I10" s="67">
        <f>SUM(D11:D12)</f>
        <v>9969</v>
      </c>
      <c r="J10" s="67">
        <f t="shared" si="0"/>
        <v>20151</v>
      </c>
    </row>
    <row r="11" spans="2:10" x14ac:dyDescent="0.25">
      <c r="B11" s="103" t="s">
        <v>59</v>
      </c>
      <c r="C11" s="67">
        <f t="shared" si="1"/>
        <v>5189</v>
      </c>
      <c r="D11" s="67">
        <f t="shared" si="1"/>
        <v>5130</v>
      </c>
      <c r="E11" s="67">
        <f t="shared" si="2"/>
        <v>10319</v>
      </c>
      <c r="F11" s="135"/>
      <c r="G11" s="106" t="s">
        <v>10</v>
      </c>
      <c r="H11" s="68">
        <f>SUM(C13:C21)</f>
        <v>40705</v>
      </c>
      <c r="I11" s="67">
        <f>SUM(D13:D21)</f>
        <v>48440</v>
      </c>
      <c r="J11" s="67">
        <f t="shared" si="0"/>
        <v>89145</v>
      </c>
    </row>
    <row r="12" spans="2:10" ht="15.75" thickBot="1" x14ac:dyDescent="0.3">
      <c r="B12" s="103" t="s">
        <v>11</v>
      </c>
      <c r="C12" s="67">
        <f t="shared" si="1"/>
        <v>4993</v>
      </c>
      <c r="D12" s="67">
        <f t="shared" si="1"/>
        <v>4839</v>
      </c>
      <c r="E12" s="67">
        <f t="shared" si="2"/>
        <v>9832</v>
      </c>
      <c r="F12" s="135"/>
      <c r="G12" s="106" t="s">
        <v>12</v>
      </c>
      <c r="H12" s="68">
        <f>SUM(C22:C25)</f>
        <v>8349</v>
      </c>
      <c r="I12" s="67">
        <f>SUM(D22:D25)</f>
        <v>12227</v>
      </c>
      <c r="J12" s="67">
        <f t="shared" si="0"/>
        <v>20576</v>
      </c>
    </row>
    <row r="13" spans="2:10" ht="15.75" thickBot="1" x14ac:dyDescent="0.3">
      <c r="B13" s="103" t="s">
        <v>13</v>
      </c>
      <c r="C13" s="67">
        <f t="shared" si="1"/>
        <v>5269</v>
      </c>
      <c r="D13" s="67">
        <f t="shared" si="1"/>
        <v>5709</v>
      </c>
      <c r="E13" s="67">
        <f t="shared" si="2"/>
        <v>10978</v>
      </c>
      <c r="F13" s="135"/>
      <c r="G13" s="77" t="s">
        <v>14</v>
      </c>
      <c r="H13" s="74">
        <f>SUM(H9:H12)</f>
        <v>66365</v>
      </c>
      <c r="I13" s="74">
        <f t="shared" ref="I13:J13" si="3">SUM(I9:I12)</f>
        <v>77453</v>
      </c>
      <c r="J13" s="74">
        <f t="shared" si="3"/>
        <v>143818</v>
      </c>
    </row>
    <row r="14" spans="2:10" ht="15.75" thickBot="1" x14ac:dyDescent="0.3">
      <c r="B14" s="103" t="s">
        <v>15</v>
      </c>
      <c r="C14" s="67">
        <f t="shared" si="1"/>
        <v>5377</v>
      </c>
      <c r="D14" s="67">
        <f t="shared" si="1"/>
        <v>6138</v>
      </c>
      <c r="E14" s="67">
        <f t="shared" si="2"/>
        <v>11515</v>
      </c>
      <c r="F14" s="135"/>
    </row>
    <row r="15" spans="2:10" x14ac:dyDescent="0.25">
      <c r="B15" s="103" t="s">
        <v>16</v>
      </c>
      <c r="C15" s="67">
        <f t="shared" si="1"/>
        <v>4953</v>
      </c>
      <c r="D15" s="67">
        <f t="shared" si="1"/>
        <v>6045</v>
      </c>
      <c r="E15" s="67">
        <f t="shared" si="2"/>
        <v>10998</v>
      </c>
      <c r="F15" s="135"/>
      <c r="G15" s="75" t="s">
        <v>145</v>
      </c>
      <c r="H15" s="111">
        <f>+H39+H62+H86+H109+H133+H157+H181+H205+H229+H253</f>
        <v>852</v>
      </c>
      <c r="I15" s="244" t="s">
        <v>60</v>
      </c>
      <c r="J15" s="66">
        <f>SUM(C13:C17)</f>
        <v>23869</v>
      </c>
    </row>
    <row r="16" spans="2:10" ht="15.75" thickBot="1" x14ac:dyDescent="0.3">
      <c r="B16" s="103" t="s">
        <v>17</v>
      </c>
      <c r="C16" s="67">
        <f t="shared" si="1"/>
        <v>4231</v>
      </c>
      <c r="D16" s="67">
        <f t="shared" si="1"/>
        <v>5174</v>
      </c>
      <c r="E16" s="67">
        <f t="shared" si="2"/>
        <v>9405</v>
      </c>
      <c r="F16" s="135"/>
      <c r="G16" s="76" t="s">
        <v>146</v>
      </c>
      <c r="H16" s="115">
        <f t="shared" ref="H16:H26" si="4">+H40+H63+H87+H110+H134+H158+H182+H206+H230+H254</f>
        <v>1072</v>
      </c>
      <c r="I16" s="245" t="s">
        <v>61</v>
      </c>
      <c r="J16" s="51">
        <f>SUM(D18:D21)</f>
        <v>20292</v>
      </c>
    </row>
    <row r="17" spans="1:10" ht="15.75" thickBot="1" x14ac:dyDescent="0.3">
      <c r="B17" s="103" t="s">
        <v>18</v>
      </c>
      <c r="C17" s="67">
        <f t="shared" si="1"/>
        <v>4039</v>
      </c>
      <c r="D17" s="67">
        <f t="shared" si="1"/>
        <v>5082</v>
      </c>
      <c r="E17" s="67">
        <f t="shared" si="2"/>
        <v>9121</v>
      </c>
      <c r="F17" s="135"/>
      <c r="G17" s="76" t="s">
        <v>147</v>
      </c>
      <c r="H17" s="115">
        <f t="shared" si="4"/>
        <v>1178</v>
      </c>
      <c r="I17" s="47"/>
    </row>
    <row r="18" spans="1:10" x14ac:dyDescent="0.25">
      <c r="B18" s="103" t="s">
        <v>19</v>
      </c>
      <c r="C18" s="67">
        <f t="shared" si="1"/>
        <v>4383</v>
      </c>
      <c r="D18" s="67">
        <f t="shared" si="1"/>
        <v>5526</v>
      </c>
      <c r="E18" s="67">
        <f t="shared" si="2"/>
        <v>9909</v>
      </c>
      <c r="F18" s="135"/>
      <c r="G18" s="76" t="s">
        <v>89</v>
      </c>
      <c r="H18" s="115">
        <f t="shared" si="4"/>
        <v>1008</v>
      </c>
      <c r="I18" s="244" t="s">
        <v>148</v>
      </c>
      <c r="J18" s="66">
        <f>+H22+H23+H24+E11+E12</f>
        <v>25841</v>
      </c>
    </row>
    <row r="19" spans="1:10" ht="15.75" thickBot="1" x14ac:dyDescent="0.3">
      <c r="B19" s="103" t="s">
        <v>20</v>
      </c>
      <c r="C19" s="67">
        <f t="shared" si="1"/>
        <v>4264</v>
      </c>
      <c r="D19" s="67">
        <f t="shared" si="1"/>
        <v>5240</v>
      </c>
      <c r="E19" s="67">
        <f t="shared" si="2"/>
        <v>9504</v>
      </c>
      <c r="F19" s="135"/>
      <c r="G19" s="76" t="s">
        <v>90</v>
      </c>
      <c r="H19" s="115">
        <f t="shared" si="4"/>
        <v>1091</v>
      </c>
      <c r="I19" s="245" t="s">
        <v>64</v>
      </c>
      <c r="J19" s="51">
        <f>SUM(E9:E12)</f>
        <v>34097</v>
      </c>
    </row>
    <row r="20" spans="1:10" x14ac:dyDescent="0.25">
      <c r="B20" s="103" t="s">
        <v>21</v>
      </c>
      <c r="C20" s="67">
        <f t="shared" si="1"/>
        <v>4460</v>
      </c>
      <c r="D20" s="67">
        <f t="shared" si="1"/>
        <v>5089</v>
      </c>
      <c r="E20" s="67">
        <f t="shared" si="2"/>
        <v>9549</v>
      </c>
      <c r="F20" s="135"/>
      <c r="G20" s="76" t="s">
        <v>152</v>
      </c>
      <c r="H20" s="115">
        <f t="shared" si="4"/>
        <v>1353</v>
      </c>
      <c r="I20" s="100"/>
      <c r="J20" s="90"/>
    </row>
    <row r="21" spans="1:10" ht="15" customHeight="1" x14ac:dyDescent="0.25">
      <c r="B21" s="103" t="s">
        <v>22</v>
      </c>
      <c r="C21" s="67">
        <f t="shared" si="1"/>
        <v>3729</v>
      </c>
      <c r="D21" s="67">
        <f t="shared" si="1"/>
        <v>4437</v>
      </c>
      <c r="E21" s="67">
        <f t="shared" si="2"/>
        <v>8166</v>
      </c>
      <c r="F21" s="135"/>
      <c r="G21" s="76" t="s">
        <v>57</v>
      </c>
      <c r="H21" s="115">
        <f t="shared" si="4"/>
        <v>1702</v>
      </c>
      <c r="I21" s="94"/>
      <c r="J21" s="183"/>
    </row>
    <row r="22" spans="1:10" x14ac:dyDescent="0.25">
      <c r="B22" s="103" t="s">
        <v>23</v>
      </c>
      <c r="C22" s="67">
        <f t="shared" si="1"/>
        <v>2760</v>
      </c>
      <c r="D22" s="67">
        <f t="shared" si="1"/>
        <v>3549</v>
      </c>
      <c r="E22" s="67">
        <f t="shared" si="2"/>
        <v>6309</v>
      </c>
      <c r="F22" s="135"/>
      <c r="G22" s="76" t="s">
        <v>151</v>
      </c>
      <c r="H22" s="115">
        <f t="shared" si="4"/>
        <v>1828</v>
      </c>
      <c r="J22" s="107"/>
    </row>
    <row r="23" spans="1:10" x14ac:dyDescent="0.25">
      <c r="B23" s="103" t="s">
        <v>24</v>
      </c>
      <c r="C23" s="67">
        <f t="shared" si="1"/>
        <v>2128</v>
      </c>
      <c r="D23" s="67">
        <f t="shared" si="1"/>
        <v>2941</v>
      </c>
      <c r="E23" s="67">
        <f t="shared" si="2"/>
        <v>5069</v>
      </c>
      <c r="F23" s="135"/>
      <c r="G23" s="76" t="s">
        <v>153</v>
      </c>
      <c r="H23" s="115">
        <f t="shared" si="4"/>
        <v>1951</v>
      </c>
    </row>
    <row r="24" spans="1:10" x14ac:dyDescent="0.25">
      <c r="B24" s="103" t="s">
        <v>25</v>
      </c>
      <c r="C24" s="67">
        <f t="shared" si="1"/>
        <v>1563</v>
      </c>
      <c r="D24" s="67">
        <f t="shared" si="1"/>
        <v>2288</v>
      </c>
      <c r="E24" s="67">
        <f t="shared" si="2"/>
        <v>3851</v>
      </c>
      <c r="F24" s="107"/>
      <c r="G24" s="76" t="s">
        <v>154</v>
      </c>
      <c r="H24" s="115">
        <f t="shared" si="4"/>
        <v>1911</v>
      </c>
      <c r="I24" s="107"/>
      <c r="J24" s="107"/>
    </row>
    <row r="25" spans="1:10" x14ac:dyDescent="0.25">
      <c r="B25" s="103" t="s">
        <v>26</v>
      </c>
      <c r="C25" s="67">
        <f t="shared" si="1"/>
        <v>1898</v>
      </c>
      <c r="D25" s="67">
        <f t="shared" si="1"/>
        <v>3449</v>
      </c>
      <c r="E25" s="67">
        <f t="shared" si="2"/>
        <v>5347</v>
      </c>
      <c r="F25" s="107"/>
      <c r="G25" s="76" t="s">
        <v>58</v>
      </c>
      <c r="H25" s="115">
        <f t="shared" si="4"/>
        <v>2095</v>
      </c>
      <c r="I25" s="107" t="s">
        <v>178</v>
      </c>
      <c r="J25" s="107"/>
    </row>
    <row r="26" spans="1:10" ht="15.75" thickBot="1" x14ac:dyDescent="0.3">
      <c r="B26" s="103" t="s">
        <v>97</v>
      </c>
      <c r="C26" s="67">
        <f t="shared" si="1"/>
        <v>0</v>
      </c>
      <c r="D26" s="67">
        <f t="shared" si="1"/>
        <v>0</v>
      </c>
      <c r="E26" s="67">
        <f>SUM(C26:D26)</f>
        <v>0</v>
      </c>
      <c r="F26" s="107"/>
      <c r="G26" s="267" t="s">
        <v>63</v>
      </c>
      <c r="H26" s="118">
        <f t="shared" si="4"/>
        <v>1738</v>
      </c>
    </row>
    <row r="27" spans="1:10" ht="15.75" thickBot="1" x14ac:dyDescent="0.3">
      <c r="B27" s="108" t="s">
        <v>14</v>
      </c>
      <c r="C27" s="71">
        <f>SUM(C9:C26)</f>
        <v>66365</v>
      </c>
      <c r="D27" s="71">
        <f>SUM(D9:D26)</f>
        <v>77453</v>
      </c>
      <c r="E27" s="71">
        <f>SUM(E9:E26)</f>
        <v>143818</v>
      </c>
      <c r="F27" s="107"/>
      <c r="G27" s="107"/>
      <c r="H27" s="107"/>
      <c r="I27" s="162"/>
      <c r="J27" s="162"/>
    </row>
    <row r="28" spans="1:10" x14ac:dyDescent="0.25">
      <c r="A28" s="162"/>
      <c r="B28" s="162"/>
      <c r="C28" s="162"/>
      <c r="D28" s="162"/>
      <c r="E28" s="162"/>
      <c r="F28" s="162"/>
      <c r="I28" s="162"/>
      <c r="J28" s="162"/>
    </row>
    <row r="29" spans="1:10" x14ac:dyDescent="0.25">
      <c r="A29" s="162"/>
      <c r="B29" s="276"/>
      <c r="C29" s="276"/>
      <c r="D29" s="276"/>
      <c r="E29" s="276"/>
      <c r="F29" s="276"/>
      <c r="G29" s="276"/>
      <c r="H29" s="276"/>
      <c r="I29" s="276"/>
      <c r="J29" s="276"/>
    </row>
    <row r="30" spans="1:10" s="47" customFormat="1" ht="20.25" customHeight="1" thickBot="1" x14ac:dyDescent="0.3">
      <c r="B30" s="131" t="s">
        <v>99</v>
      </c>
      <c r="C30" s="188"/>
      <c r="E30" s="169"/>
      <c r="F30" s="169"/>
      <c r="G30" s="58"/>
    </row>
    <row r="31" spans="1:10" ht="28.5" customHeight="1" thickBot="1" x14ac:dyDescent="0.3">
      <c r="B31" s="271" t="s">
        <v>45</v>
      </c>
      <c r="C31" s="273" t="s">
        <v>73</v>
      </c>
      <c r="D31" s="274"/>
      <c r="E31" s="275"/>
      <c r="F31" s="135"/>
      <c r="G31" s="271" t="s">
        <v>45</v>
      </c>
      <c r="H31" s="273" t="s">
        <v>73</v>
      </c>
      <c r="I31" s="274"/>
      <c r="J31" s="275"/>
    </row>
    <row r="32" spans="1:10" ht="15.75" thickBot="1" x14ac:dyDescent="0.3">
      <c r="B32" s="272"/>
      <c r="C32" s="141" t="s">
        <v>2</v>
      </c>
      <c r="D32" s="142" t="s">
        <v>3</v>
      </c>
      <c r="E32" s="143" t="s">
        <v>4</v>
      </c>
      <c r="F32" s="135"/>
      <c r="G32" s="272"/>
      <c r="H32" s="141" t="s">
        <v>2</v>
      </c>
      <c r="I32" s="142" t="s">
        <v>3</v>
      </c>
      <c r="J32" s="143" t="s">
        <v>4</v>
      </c>
    </row>
    <row r="33" spans="2:10" x14ac:dyDescent="0.25">
      <c r="B33" s="110" t="s">
        <v>5</v>
      </c>
      <c r="C33" s="60">
        <v>344</v>
      </c>
      <c r="D33" s="60">
        <v>381</v>
      </c>
      <c r="E33" s="61">
        <f t="shared" ref="E33:E50" si="5">SUM(C33:D33)</f>
        <v>725</v>
      </c>
      <c r="F33" s="112"/>
      <c r="G33" s="113" t="s">
        <v>6</v>
      </c>
      <c r="H33" s="57">
        <f>SUM(C33:C34)</f>
        <v>1195</v>
      </c>
      <c r="I33" s="66">
        <f>SUM(D33:D34)</f>
        <v>1152</v>
      </c>
      <c r="J33" s="66">
        <f t="shared" ref="J33:J36" si="6">SUM(H33:I33)</f>
        <v>2347</v>
      </c>
    </row>
    <row r="34" spans="2:10" x14ac:dyDescent="0.25">
      <c r="B34" s="114" t="s">
        <v>7</v>
      </c>
      <c r="C34" s="62">
        <v>851</v>
      </c>
      <c r="D34" s="62">
        <v>771</v>
      </c>
      <c r="E34" s="63">
        <f t="shared" si="5"/>
        <v>1622</v>
      </c>
      <c r="F34" s="112"/>
      <c r="G34" s="116" t="s">
        <v>8</v>
      </c>
      <c r="H34" s="57">
        <f>SUM(C35:C36)</f>
        <v>1837</v>
      </c>
      <c r="I34" s="67">
        <f>SUM(D35:D36)</f>
        <v>1799</v>
      </c>
      <c r="J34" s="67">
        <f t="shared" si="6"/>
        <v>3636</v>
      </c>
    </row>
    <row r="35" spans="2:10" x14ac:dyDescent="0.25">
      <c r="B35" s="110" t="s">
        <v>59</v>
      </c>
      <c r="C35" s="62">
        <v>893</v>
      </c>
      <c r="D35" s="62">
        <v>932</v>
      </c>
      <c r="E35" s="63">
        <f t="shared" si="5"/>
        <v>1825</v>
      </c>
      <c r="F35" s="112"/>
      <c r="G35" s="116" t="s">
        <v>10</v>
      </c>
      <c r="H35" s="57">
        <f>SUM(C37:C45)</f>
        <v>8079</v>
      </c>
      <c r="I35" s="67">
        <f>SUM(D37:D45)</f>
        <v>8670</v>
      </c>
      <c r="J35" s="67">
        <f t="shared" si="6"/>
        <v>16749</v>
      </c>
    </row>
    <row r="36" spans="2:10" ht="15.75" thickBot="1" x14ac:dyDescent="0.3">
      <c r="B36" s="110" t="s">
        <v>11</v>
      </c>
      <c r="C36" s="62">
        <v>944</v>
      </c>
      <c r="D36" s="62">
        <v>867</v>
      </c>
      <c r="E36" s="63">
        <f t="shared" si="5"/>
        <v>1811</v>
      </c>
      <c r="F36" s="112"/>
      <c r="G36" s="116" t="s">
        <v>12</v>
      </c>
      <c r="H36" s="57">
        <f>SUM(C46:C49)</f>
        <v>1510</v>
      </c>
      <c r="I36" s="67">
        <f>SUM(D46:D49)</f>
        <v>2062</v>
      </c>
      <c r="J36" s="67">
        <f t="shared" si="6"/>
        <v>3572</v>
      </c>
    </row>
    <row r="37" spans="2:10" ht="15.75" thickBot="1" x14ac:dyDescent="0.3">
      <c r="B37" s="110" t="s">
        <v>13</v>
      </c>
      <c r="C37" s="62">
        <v>1017</v>
      </c>
      <c r="D37" s="62">
        <v>999</v>
      </c>
      <c r="E37" s="63">
        <f t="shared" si="5"/>
        <v>2016</v>
      </c>
      <c r="F37" s="112"/>
      <c r="G37" s="117" t="s">
        <v>14</v>
      </c>
      <c r="H37" s="69">
        <f>SUM(H33:H36)</f>
        <v>12621</v>
      </c>
      <c r="I37" s="69">
        <f t="shared" ref="I37:J37" si="7">SUM(I33:I36)</f>
        <v>13683</v>
      </c>
      <c r="J37" s="69">
        <f t="shared" si="7"/>
        <v>26304</v>
      </c>
    </row>
    <row r="38" spans="2:10" ht="15.75" thickBot="1" x14ac:dyDescent="0.3">
      <c r="B38" s="110" t="s">
        <v>15</v>
      </c>
      <c r="C38" s="62">
        <v>1011</v>
      </c>
      <c r="D38" s="62">
        <v>1053</v>
      </c>
      <c r="E38" s="63">
        <f t="shared" si="5"/>
        <v>2064</v>
      </c>
      <c r="F38" s="112"/>
    </row>
    <row r="39" spans="2:10" x14ac:dyDescent="0.25">
      <c r="B39" s="110" t="s">
        <v>16</v>
      </c>
      <c r="C39" s="62">
        <v>938</v>
      </c>
      <c r="D39" s="62">
        <v>988</v>
      </c>
      <c r="E39" s="63">
        <f>SUM(C39:D39)</f>
        <v>1926</v>
      </c>
      <c r="F39" s="112"/>
      <c r="G39" s="166" t="s">
        <v>145</v>
      </c>
      <c r="H39" s="231">
        <v>123</v>
      </c>
      <c r="I39" s="242" t="s">
        <v>60</v>
      </c>
      <c r="J39" s="66">
        <f>SUM(C37:C41)</f>
        <v>4576</v>
      </c>
    </row>
    <row r="40" spans="2:10" ht="15.75" thickBot="1" x14ac:dyDescent="0.3">
      <c r="B40" s="110" t="s">
        <v>17</v>
      </c>
      <c r="C40" s="62">
        <v>823</v>
      </c>
      <c r="D40" s="62">
        <v>822</v>
      </c>
      <c r="E40" s="63">
        <f t="shared" si="5"/>
        <v>1645</v>
      </c>
      <c r="F40" s="112"/>
      <c r="G40" s="167" t="s">
        <v>146</v>
      </c>
      <c r="H40" s="232">
        <v>122</v>
      </c>
      <c r="I40" s="243" t="s">
        <v>61</v>
      </c>
      <c r="J40" s="51">
        <f>SUM(D42:D45)</f>
        <v>3912</v>
      </c>
    </row>
    <row r="41" spans="2:10" ht="15.75" thickBot="1" x14ac:dyDescent="0.3">
      <c r="B41" s="110" t="s">
        <v>18</v>
      </c>
      <c r="C41" s="62">
        <v>787</v>
      </c>
      <c r="D41" s="62">
        <v>896</v>
      </c>
      <c r="E41" s="63">
        <f t="shared" si="5"/>
        <v>1683</v>
      </c>
      <c r="F41" s="112"/>
      <c r="G41" s="167" t="s">
        <v>147</v>
      </c>
      <c r="H41" s="232">
        <v>123</v>
      </c>
      <c r="I41" s="100"/>
      <c r="J41" s="90"/>
    </row>
    <row r="42" spans="2:10" x14ac:dyDescent="0.25">
      <c r="B42" s="110" t="s">
        <v>19</v>
      </c>
      <c r="C42" s="62">
        <v>885</v>
      </c>
      <c r="D42" s="62">
        <v>1000</v>
      </c>
      <c r="E42" s="63">
        <f t="shared" si="5"/>
        <v>1885</v>
      </c>
      <c r="F42" s="112"/>
      <c r="G42" s="167" t="s">
        <v>89</v>
      </c>
      <c r="H42" s="232">
        <v>160</v>
      </c>
      <c r="I42" s="166" t="s">
        <v>148</v>
      </c>
      <c r="J42" s="184">
        <f>+H46+H47+H48+E35+E36</f>
        <v>4665</v>
      </c>
    </row>
    <row r="43" spans="2:10" ht="15.75" thickBot="1" x14ac:dyDescent="0.3">
      <c r="B43" s="110" t="s">
        <v>20</v>
      </c>
      <c r="C43" s="62">
        <v>881</v>
      </c>
      <c r="D43" s="62">
        <v>1040</v>
      </c>
      <c r="E43" s="63">
        <f t="shared" si="5"/>
        <v>1921</v>
      </c>
      <c r="F43" s="112"/>
      <c r="G43" s="167" t="s">
        <v>90</v>
      </c>
      <c r="H43" s="232">
        <v>197</v>
      </c>
      <c r="I43" s="171" t="s">
        <v>64</v>
      </c>
      <c r="J43" s="185">
        <f>SUM(E33:E36)</f>
        <v>5983</v>
      </c>
    </row>
    <row r="44" spans="2:10" x14ac:dyDescent="0.25">
      <c r="B44" s="110" t="s">
        <v>21</v>
      </c>
      <c r="C44" s="62">
        <v>951</v>
      </c>
      <c r="D44" s="62">
        <v>1030</v>
      </c>
      <c r="E44" s="63">
        <f t="shared" si="5"/>
        <v>1981</v>
      </c>
      <c r="F44" s="112"/>
      <c r="G44" s="167" t="s">
        <v>152</v>
      </c>
      <c r="H44" s="232">
        <v>258</v>
      </c>
    </row>
    <row r="45" spans="2:10" x14ac:dyDescent="0.25">
      <c r="B45" s="110" t="s">
        <v>22</v>
      </c>
      <c r="C45" s="62">
        <v>786</v>
      </c>
      <c r="D45" s="62">
        <v>842</v>
      </c>
      <c r="E45" s="63">
        <f t="shared" si="5"/>
        <v>1628</v>
      </c>
      <c r="F45" s="112"/>
      <c r="G45" s="167" t="s">
        <v>57</v>
      </c>
      <c r="H45" s="232">
        <v>335</v>
      </c>
    </row>
    <row r="46" spans="2:10" x14ac:dyDescent="0.25">
      <c r="B46" s="110" t="s">
        <v>23</v>
      </c>
      <c r="C46" s="62">
        <v>529</v>
      </c>
      <c r="D46" s="62">
        <v>589</v>
      </c>
      <c r="E46" s="63">
        <f t="shared" si="5"/>
        <v>1118</v>
      </c>
      <c r="F46" s="112"/>
      <c r="G46" s="167" t="s">
        <v>151</v>
      </c>
      <c r="H46" s="232">
        <v>324</v>
      </c>
    </row>
    <row r="47" spans="2:10" x14ac:dyDescent="0.25">
      <c r="B47" s="110" t="s">
        <v>24</v>
      </c>
      <c r="C47" s="62">
        <v>355</v>
      </c>
      <c r="D47" s="62">
        <v>454</v>
      </c>
      <c r="E47" s="63">
        <f t="shared" si="5"/>
        <v>809</v>
      </c>
      <c r="F47" s="112"/>
      <c r="G47" s="167" t="s">
        <v>153</v>
      </c>
      <c r="H47" s="232">
        <v>406</v>
      </c>
    </row>
    <row r="48" spans="2:10" x14ac:dyDescent="0.25">
      <c r="B48" s="110" t="s">
        <v>25</v>
      </c>
      <c r="C48" s="62">
        <v>270</v>
      </c>
      <c r="D48" s="62">
        <v>366</v>
      </c>
      <c r="E48" s="63">
        <f t="shared" si="5"/>
        <v>636</v>
      </c>
      <c r="F48" s="112"/>
      <c r="G48" s="167" t="s">
        <v>154</v>
      </c>
      <c r="H48" s="232">
        <v>299</v>
      </c>
    </row>
    <row r="49" spans="1:15" x14ac:dyDescent="0.25">
      <c r="B49" s="110" t="s">
        <v>26</v>
      </c>
      <c r="C49" s="62">
        <v>356</v>
      </c>
      <c r="D49" s="62">
        <v>653</v>
      </c>
      <c r="E49" s="63">
        <f t="shared" si="5"/>
        <v>1009</v>
      </c>
      <c r="F49" s="112"/>
      <c r="G49" s="167" t="s">
        <v>58</v>
      </c>
      <c r="H49" s="232">
        <v>388</v>
      </c>
    </row>
    <row r="50" spans="1:15" ht="15.75" thickBot="1" x14ac:dyDescent="0.3">
      <c r="B50" s="110" t="s">
        <v>97</v>
      </c>
      <c r="C50" s="64">
        <v>0</v>
      </c>
      <c r="D50" s="64">
        <v>0</v>
      </c>
      <c r="E50" s="65">
        <f t="shared" si="5"/>
        <v>0</v>
      </c>
      <c r="F50" s="135"/>
      <c r="G50" s="171" t="s">
        <v>63</v>
      </c>
      <c r="H50" s="233">
        <v>329</v>
      </c>
      <c r="I50" s="135"/>
    </row>
    <row r="51" spans="1:15" ht="15.75" thickBot="1" x14ac:dyDescent="0.3">
      <c r="B51" s="119" t="s">
        <v>14</v>
      </c>
      <c r="C51" s="70">
        <f>SUM(C33:C50)</f>
        <v>12621</v>
      </c>
      <c r="D51" s="70">
        <f>SUM(D33:D50)</f>
        <v>13683</v>
      </c>
      <c r="E51" s="70">
        <f>SUM(E33:E50)</f>
        <v>26304</v>
      </c>
      <c r="F51" s="135"/>
    </row>
    <row r="52" spans="1:15" x14ac:dyDescent="0.25">
      <c r="B52" s="47"/>
      <c r="C52" s="135"/>
      <c r="D52" s="135"/>
      <c r="E52" s="135"/>
      <c r="F52" s="135"/>
    </row>
    <row r="53" spans="1:15" ht="20.25" customHeight="1" thickBot="1" x14ac:dyDescent="0.3">
      <c r="B53" s="47" t="s">
        <v>165</v>
      </c>
      <c r="C53" s="189"/>
      <c r="E53" s="186"/>
      <c r="F53" s="135"/>
      <c r="G53" s="47"/>
    </row>
    <row r="54" spans="1:15" ht="28.5" customHeight="1" thickBot="1" x14ac:dyDescent="0.3">
      <c r="A54" s="47"/>
      <c r="B54" s="286" t="s">
        <v>45</v>
      </c>
      <c r="C54" s="288" t="s">
        <v>164</v>
      </c>
      <c r="D54" s="289"/>
      <c r="E54" s="290"/>
      <c r="F54" s="135"/>
      <c r="G54" s="286" t="s">
        <v>45</v>
      </c>
      <c r="H54" s="288" t="s">
        <v>164</v>
      </c>
      <c r="I54" s="289"/>
      <c r="J54" s="290"/>
      <c r="K54" s="47"/>
      <c r="L54" s="47"/>
      <c r="M54" s="47"/>
      <c r="N54" s="47"/>
      <c r="O54" s="47"/>
    </row>
    <row r="55" spans="1:15" ht="15.75" thickBot="1" x14ac:dyDescent="0.3">
      <c r="A55" s="47"/>
      <c r="B55" s="287"/>
      <c r="C55" s="91" t="s">
        <v>2</v>
      </c>
      <c r="D55" s="92" t="s">
        <v>3</v>
      </c>
      <c r="E55" s="266" t="s">
        <v>4</v>
      </c>
      <c r="F55" s="135"/>
      <c r="G55" s="287"/>
      <c r="H55" s="91" t="s">
        <v>2</v>
      </c>
      <c r="I55" s="92" t="s">
        <v>3</v>
      </c>
      <c r="J55" s="266" t="s">
        <v>4</v>
      </c>
      <c r="K55" s="47"/>
      <c r="L55" s="47"/>
      <c r="M55" s="47"/>
      <c r="N55" s="47"/>
      <c r="O55" s="47"/>
    </row>
    <row r="56" spans="1:15" x14ac:dyDescent="0.25">
      <c r="B56" s="87" t="s">
        <v>5</v>
      </c>
      <c r="C56" s="60">
        <v>38</v>
      </c>
      <c r="D56" s="60">
        <v>30</v>
      </c>
      <c r="E56" s="61">
        <f t="shared" ref="E56:E73" si="8">SUM(C56:D56)</f>
        <v>68</v>
      </c>
      <c r="F56" s="144"/>
      <c r="G56" s="98" t="s">
        <v>6</v>
      </c>
      <c r="H56" s="57">
        <f>SUM(C56:C57)</f>
        <v>57</v>
      </c>
      <c r="I56" s="66">
        <f>SUM(D56:D57)</f>
        <v>43</v>
      </c>
      <c r="J56" s="66">
        <f t="shared" ref="J56:J59" si="9">SUM(H56:I56)</f>
        <v>100</v>
      </c>
    </row>
    <row r="57" spans="1:15" x14ac:dyDescent="0.25">
      <c r="A57" s="47"/>
      <c r="B57" s="121" t="s">
        <v>7</v>
      </c>
      <c r="C57" s="62">
        <v>19</v>
      </c>
      <c r="D57" s="62">
        <v>13</v>
      </c>
      <c r="E57" s="63">
        <f t="shared" si="8"/>
        <v>32</v>
      </c>
      <c r="F57" s="144"/>
      <c r="G57" s="99" t="s">
        <v>8</v>
      </c>
      <c r="H57" s="57">
        <f>SUM(C58:C59)</f>
        <v>17</v>
      </c>
      <c r="I57" s="67">
        <f>SUM(D58:D59)</f>
        <v>28</v>
      </c>
      <c r="J57" s="67">
        <f t="shared" si="9"/>
        <v>45</v>
      </c>
      <c r="K57" s="47"/>
      <c r="L57" s="47"/>
      <c r="M57" s="47"/>
      <c r="N57" s="47"/>
      <c r="O57" s="47"/>
    </row>
    <row r="58" spans="1:15" x14ac:dyDescent="0.25">
      <c r="A58" s="47"/>
      <c r="B58" s="87" t="s">
        <v>59</v>
      </c>
      <c r="C58" s="62">
        <v>11</v>
      </c>
      <c r="D58" s="62">
        <v>18</v>
      </c>
      <c r="E58" s="63">
        <f t="shared" si="8"/>
        <v>29</v>
      </c>
      <c r="F58" s="144"/>
      <c r="G58" s="99" t="s">
        <v>10</v>
      </c>
      <c r="H58" s="57">
        <f>SUM(C60:C68)</f>
        <v>73</v>
      </c>
      <c r="I58" s="67">
        <f>SUM(D60:D68)</f>
        <v>94</v>
      </c>
      <c r="J58" s="67">
        <f t="shared" si="9"/>
        <v>167</v>
      </c>
      <c r="K58" s="47"/>
      <c r="L58" s="47"/>
      <c r="M58" s="47"/>
      <c r="N58" s="47"/>
      <c r="O58" s="47"/>
    </row>
    <row r="59" spans="1:15" ht="15.75" thickBot="1" x14ac:dyDescent="0.3">
      <c r="A59" s="47"/>
      <c r="B59" s="87" t="s">
        <v>11</v>
      </c>
      <c r="C59" s="62">
        <v>6</v>
      </c>
      <c r="D59" s="62">
        <v>10</v>
      </c>
      <c r="E59" s="63">
        <f t="shared" si="8"/>
        <v>16</v>
      </c>
      <c r="F59" s="144"/>
      <c r="G59" s="99" t="s">
        <v>12</v>
      </c>
      <c r="H59" s="57">
        <f>SUM(C69:C72)</f>
        <v>13</v>
      </c>
      <c r="I59" s="67">
        <f>SUM(D69:D72)</f>
        <v>14</v>
      </c>
      <c r="J59" s="67">
        <f t="shared" si="9"/>
        <v>27</v>
      </c>
      <c r="K59" s="47"/>
      <c r="L59" s="47"/>
      <c r="M59" s="47"/>
      <c r="N59" s="47"/>
      <c r="O59" s="47"/>
    </row>
    <row r="60" spans="1:15" ht="15.75" thickBot="1" x14ac:dyDescent="0.3">
      <c r="A60" s="47"/>
      <c r="B60" s="87" t="s">
        <v>13</v>
      </c>
      <c r="C60" s="62">
        <v>6</v>
      </c>
      <c r="D60" s="62">
        <v>11</v>
      </c>
      <c r="E60" s="63">
        <f t="shared" si="8"/>
        <v>17</v>
      </c>
      <c r="F60" s="144"/>
      <c r="G60" s="88" t="s">
        <v>14</v>
      </c>
      <c r="H60" s="238">
        <f>SUM(H56:H59)</f>
        <v>160</v>
      </c>
      <c r="I60" s="238">
        <f t="shared" ref="I60:J60" si="10">SUM(I56:I59)</f>
        <v>179</v>
      </c>
      <c r="J60" s="89">
        <f t="shared" si="10"/>
        <v>339</v>
      </c>
      <c r="K60" s="47"/>
      <c r="L60" s="47"/>
      <c r="M60" s="47"/>
      <c r="N60" s="47"/>
      <c r="O60" s="47"/>
    </row>
    <row r="61" spans="1:15" ht="15.75" thickBot="1" x14ac:dyDescent="0.3">
      <c r="A61" s="47"/>
      <c r="B61" s="87" t="s">
        <v>15</v>
      </c>
      <c r="C61" s="62">
        <v>16</v>
      </c>
      <c r="D61" s="62">
        <v>27</v>
      </c>
      <c r="E61" s="63">
        <f t="shared" si="8"/>
        <v>43</v>
      </c>
      <c r="F61" s="144"/>
      <c r="K61" s="47"/>
      <c r="L61" s="47"/>
      <c r="M61" s="47"/>
      <c r="N61" s="47"/>
      <c r="O61" s="47"/>
    </row>
    <row r="62" spans="1:15" x14ac:dyDescent="0.25">
      <c r="A62" s="47"/>
      <c r="B62" s="87" t="s">
        <v>16</v>
      </c>
      <c r="C62" s="62">
        <v>13</v>
      </c>
      <c r="D62" s="62">
        <v>10</v>
      </c>
      <c r="E62" s="63">
        <f t="shared" si="8"/>
        <v>23</v>
      </c>
      <c r="F62" s="144"/>
      <c r="G62" s="123" t="s">
        <v>145</v>
      </c>
      <c r="H62" s="111">
        <v>10</v>
      </c>
      <c r="I62" s="240" t="s">
        <v>60</v>
      </c>
      <c r="J62" s="66">
        <f>SUM(C60:C64)</f>
        <v>54</v>
      </c>
      <c r="K62" s="47"/>
      <c r="L62" s="47"/>
      <c r="M62" s="47"/>
      <c r="N62" s="47"/>
      <c r="O62" s="47"/>
    </row>
    <row r="63" spans="1:15" ht="15.75" thickBot="1" x14ac:dyDescent="0.3">
      <c r="A63" s="47"/>
      <c r="B63" s="87" t="s">
        <v>17</v>
      </c>
      <c r="C63" s="62">
        <v>13</v>
      </c>
      <c r="D63" s="62">
        <v>10</v>
      </c>
      <c r="E63" s="63">
        <f t="shared" si="8"/>
        <v>23</v>
      </c>
      <c r="F63" s="144"/>
      <c r="G63" s="124" t="s">
        <v>146</v>
      </c>
      <c r="H63" s="115">
        <v>10</v>
      </c>
      <c r="I63" s="241" t="s">
        <v>61</v>
      </c>
      <c r="J63" s="51">
        <f>SUM(D65:D68)</f>
        <v>26</v>
      </c>
      <c r="K63" s="47"/>
      <c r="L63" s="47"/>
      <c r="M63" s="47"/>
      <c r="N63" s="47"/>
      <c r="O63" s="47"/>
    </row>
    <row r="64" spans="1:15" ht="15.75" thickBot="1" x14ac:dyDescent="0.3">
      <c r="A64" s="47"/>
      <c r="B64" s="87" t="s">
        <v>18</v>
      </c>
      <c r="C64" s="62">
        <v>6</v>
      </c>
      <c r="D64" s="62">
        <v>10</v>
      </c>
      <c r="E64" s="63">
        <f t="shared" si="8"/>
        <v>16</v>
      </c>
      <c r="F64" s="144"/>
      <c r="G64" s="124" t="s">
        <v>147</v>
      </c>
      <c r="H64" s="115">
        <v>14</v>
      </c>
      <c r="I64" s="100"/>
      <c r="J64" s="90"/>
      <c r="K64" s="47"/>
      <c r="L64" s="47"/>
      <c r="M64" s="47"/>
      <c r="N64" s="47"/>
      <c r="O64" s="47"/>
    </row>
    <row r="65" spans="1:15" x14ac:dyDescent="0.25">
      <c r="A65" s="47"/>
      <c r="B65" s="87" t="s">
        <v>19</v>
      </c>
      <c r="C65" s="62">
        <v>6</v>
      </c>
      <c r="D65" s="62">
        <v>9</v>
      </c>
      <c r="E65" s="63">
        <f t="shared" si="8"/>
        <v>15</v>
      </c>
      <c r="F65" s="144"/>
      <c r="G65" s="124" t="s">
        <v>89</v>
      </c>
      <c r="H65" s="115">
        <v>13</v>
      </c>
      <c r="I65" s="123" t="s">
        <v>148</v>
      </c>
      <c r="J65" s="184">
        <f>+H69+H70+H71+E58+E59</f>
        <v>55</v>
      </c>
      <c r="K65" s="47"/>
      <c r="L65" s="47"/>
      <c r="M65" s="47"/>
      <c r="N65" s="47"/>
      <c r="O65" s="47"/>
    </row>
    <row r="66" spans="1:15" ht="15.75" thickBot="1" x14ac:dyDescent="0.3">
      <c r="A66" s="47"/>
      <c r="B66" s="87" t="s">
        <v>20</v>
      </c>
      <c r="C66" s="62">
        <v>5</v>
      </c>
      <c r="D66" s="62">
        <v>6</v>
      </c>
      <c r="E66" s="63">
        <f t="shared" si="8"/>
        <v>11</v>
      </c>
      <c r="F66" s="144"/>
      <c r="G66" s="124" t="s">
        <v>90</v>
      </c>
      <c r="H66" s="115">
        <v>21</v>
      </c>
      <c r="I66" s="239" t="s">
        <v>64</v>
      </c>
      <c r="J66" s="185">
        <f>SUM(E56:E59)</f>
        <v>145</v>
      </c>
      <c r="K66" s="47"/>
      <c r="L66" s="47"/>
      <c r="M66" s="47"/>
      <c r="N66" s="47"/>
      <c r="O66" s="47"/>
    </row>
    <row r="67" spans="1:15" x14ac:dyDescent="0.25">
      <c r="A67" s="47"/>
      <c r="B67" s="87" t="s">
        <v>21</v>
      </c>
      <c r="C67" s="62">
        <v>3</v>
      </c>
      <c r="D67" s="62">
        <v>4</v>
      </c>
      <c r="E67" s="63">
        <f t="shared" si="8"/>
        <v>7</v>
      </c>
      <c r="F67" s="144"/>
      <c r="G67" s="124" t="s">
        <v>152</v>
      </c>
      <c r="H67" s="115">
        <v>16</v>
      </c>
      <c r="K67" s="47"/>
      <c r="L67" s="47"/>
      <c r="M67" s="47"/>
      <c r="N67" s="47"/>
      <c r="O67" s="47"/>
    </row>
    <row r="68" spans="1:15" x14ac:dyDescent="0.25">
      <c r="A68" s="47"/>
      <c r="B68" s="87" t="s">
        <v>22</v>
      </c>
      <c r="C68" s="62">
        <v>5</v>
      </c>
      <c r="D68" s="62">
        <v>7</v>
      </c>
      <c r="E68" s="63">
        <f t="shared" si="8"/>
        <v>12</v>
      </c>
      <c r="F68" s="144"/>
      <c r="G68" s="124" t="s">
        <v>57</v>
      </c>
      <c r="H68" s="115">
        <v>6</v>
      </c>
      <c r="K68" s="47"/>
      <c r="L68" s="47"/>
      <c r="M68" s="47"/>
      <c r="N68" s="47"/>
      <c r="O68" s="47"/>
    </row>
    <row r="69" spans="1:15" x14ac:dyDescent="0.25">
      <c r="A69" s="47"/>
      <c r="B69" s="87" t="s">
        <v>23</v>
      </c>
      <c r="C69" s="62">
        <v>3</v>
      </c>
      <c r="D69" s="62">
        <v>5</v>
      </c>
      <c r="E69" s="63">
        <f t="shared" si="8"/>
        <v>8</v>
      </c>
      <c r="F69" s="144"/>
      <c r="G69" s="124" t="s">
        <v>151</v>
      </c>
      <c r="H69" s="115">
        <v>3</v>
      </c>
      <c r="K69" s="47"/>
      <c r="L69" s="47"/>
      <c r="M69" s="47"/>
      <c r="N69" s="47"/>
      <c r="O69" s="47"/>
    </row>
    <row r="70" spans="1:15" x14ac:dyDescent="0.25">
      <c r="A70" s="47"/>
      <c r="B70" s="87" t="s">
        <v>24</v>
      </c>
      <c r="C70" s="62">
        <v>4</v>
      </c>
      <c r="D70" s="62">
        <v>4</v>
      </c>
      <c r="E70" s="63">
        <f t="shared" si="8"/>
        <v>8</v>
      </c>
      <c r="F70" s="144"/>
      <c r="G70" s="124" t="s">
        <v>153</v>
      </c>
      <c r="H70" s="115">
        <v>4</v>
      </c>
      <c r="K70" s="47"/>
      <c r="L70" s="47"/>
      <c r="M70" s="47"/>
      <c r="N70" s="47"/>
      <c r="O70" s="47"/>
    </row>
    <row r="71" spans="1:15" x14ac:dyDescent="0.25">
      <c r="A71" s="47"/>
      <c r="B71" s="87" t="s">
        <v>25</v>
      </c>
      <c r="C71" s="62">
        <v>2</v>
      </c>
      <c r="D71" s="62">
        <v>4</v>
      </c>
      <c r="E71" s="63">
        <f t="shared" si="8"/>
        <v>6</v>
      </c>
      <c r="F71" s="144"/>
      <c r="G71" s="124" t="s">
        <v>154</v>
      </c>
      <c r="H71" s="115">
        <v>3</v>
      </c>
      <c r="K71" s="47"/>
      <c r="L71" s="47"/>
      <c r="M71" s="47"/>
      <c r="N71" s="47"/>
      <c r="O71" s="47"/>
    </row>
    <row r="72" spans="1:15" x14ac:dyDescent="0.25">
      <c r="A72" s="47"/>
      <c r="B72" s="87" t="s">
        <v>26</v>
      </c>
      <c r="C72" s="62">
        <v>4</v>
      </c>
      <c r="D72" s="62">
        <v>1</v>
      </c>
      <c r="E72" s="63">
        <f t="shared" si="8"/>
        <v>5</v>
      </c>
      <c r="F72" s="144"/>
      <c r="G72" s="124" t="s">
        <v>58</v>
      </c>
      <c r="H72" s="115">
        <v>10</v>
      </c>
      <c r="K72" s="47"/>
      <c r="L72" s="47"/>
      <c r="M72" s="47"/>
      <c r="N72" s="47"/>
      <c r="O72" s="47"/>
    </row>
    <row r="73" spans="1:15" ht="15.75" thickBot="1" x14ac:dyDescent="0.3">
      <c r="A73" s="47"/>
      <c r="B73" s="87" t="s">
        <v>97</v>
      </c>
      <c r="C73" s="64">
        <v>0</v>
      </c>
      <c r="D73" s="64">
        <v>0</v>
      </c>
      <c r="E73" s="65">
        <f t="shared" si="8"/>
        <v>0</v>
      </c>
      <c r="F73" s="190">
        <v>13</v>
      </c>
      <c r="G73" s="239" t="s">
        <v>63</v>
      </c>
      <c r="H73" s="118">
        <v>4</v>
      </c>
      <c r="I73" s="135"/>
      <c r="K73" s="47"/>
      <c r="L73" s="47"/>
      <c r="M73" s="47"/>
      <c r="N73" s="47"/>
      <c r="O73" s="47"/>
    </row>
    <row r="74" spans="1:15" ht="15.75" thickBot="1" x14ac:dyDescent="0.3">
      <c r="A74" s="47"/>
      <c r="B74" s="125" t="s">
        <v>14</v>
      </c>
      <c r="C74" s="89">
        <f>SUM(C56:C73)</f>
        <v>160</v>
      </c>
      <c r="D74" s="89">
        <f>SUM(D56:D73)</f>
        <v>179</v>
      </c>
      <c r="E74" s="89">
        <f>SUM(E56:E73)</f>
        <v>339</v>
      </c>
      <c r="F74" s="144"/>
      <c r="K74" s="47"/>
      <c r="L74" s="47"/>
      <c r="M74" s="47"/>
      <c r="N74" s="47"/>
      <c r="O74" s="47"/>
    </row>
    <row r="75" spans="1:15" x14ac:dyDescent="0.25">
      <c r="B75" s="47"/>
      <c r="C75" s="135"/>
      <c r="D75" s="135"/>
      <c r="E75" s="135"/>
      <c r="F75" s="135"/>
      <c r="G75" s="47"/>
    </row>
    <row r="76" spans="1:15" x14ac:dyDescent="0.25">
      <c r="B76" s="47"/>
      <c r="C76" s="135"/>
      <c r="D76" s="135"/>
      <c r="E76" s="135"/>
      <c r="F76" s="135"/>
      <c r="G76" s="47"/>
    </row>
    <row r="77" spans="1:15" ht="20.25" customHeight="1" thickBot="1" x14ac:dyDescent="0.3">
      <c r="B77" s="47" t="s">
        <v>100</v>
      </c>
      <c r="C77" s="189"/>
      <c r="E77" s="186"/>
      <c r="F77" s="135"/>
      <c r="G77" s="47"/>
    </row>
    <row r="78" spans="1:15" ht="28.5" customHeight="1" thickBot="1" x14ac:dyDescent="0.3">
      <c r="A78" s="47"/>
      <c r="B78" s="271" t="s">
        <v>45</v>
      </c>
      <c r="C78" s="273" t="s">
        <v>74</v>
      </c>
      <c r="D78" s="274"/>
      <c r="E78" s="275"/>
      <c r="F78" s="135"/>
      <c r="G78" s="271" t="s">
        <v>45</v>
      </c>
      <c r="H78" s="273" t="s">
        <v>74</v>
      </c>
      <c r="I78" s="274"/>
      <c r="J78" s="275"/>
      <c r="K78" s="47"/>
      <c r="L78" s="47"/>
      <c r="M78" s="47"/>
      <c r="N78" s="47"/>
      <c r="O78" s="47"/>
    </row>
    <row r="79" spans="1:15" ht="15.75" thickBot="1" x14ac:dyDescent="0.3">
      <c r="A79" s="47"/>
      <c r="B79" s="272"/>
      <c r="C79" s="141" t="s">
        <v>2</v>
      </c>
      <c r="D79" s="142" t="s">
        <v>3</v>
      </c>
      <c r="E79" s="143" t="s">
        <v>4</v>
      </c>
      <c r="F79" s="135"/>
      <c r="G79" s="272"/>
      <c r="H79" s="141" t="s">
        <v>2</v>
      </c>
      <c r="I79" s="142" t="s">
        <v>3</v>
      </c>
      <c r="J79" s="143" t="s">
        <v>4</v>
      </c>
      <c r="K79" s="47"/>
      <c r="L79" s="47"/>
      <c r="M79" s="47"/>
      <c r="N79" s="47"/>
      <c r="O79" s="47"/>
    </row>
    <row r="80" spans="1:15" x14ac:dyDescent="0.25">
      <c r="B80" s="110" t="s">
        <v>5</v>
      </c>
      <c r="C80" s="60">
        <v>399</v>
      </c>
      <c r="D80" s="60">
        <f>407+1</f>
        <v>408</v>
      </c>
      <c r="E80" s="61">
        <f t="shared" ref="E80:E97" si="11">SUM(C80:D80)</f>
        <v>807</v>
      </c>
      <c r="F80" s="144"/>
      <c r="G80" s="113" t="s">
        <v>6</v>
      </c>
      <c r="H80" s="57">
        <f>SUM(C80:C81)</f>
        <v>1297</v>
      </c>
      <c r="I80" s="66">
        <f>SUM(D80:D81)</f>
        <v>1214</v>
      </c>
      <c r="J80" s="66">
        <f t="shared" ref="J80:J83" si="12">SUM(H80:I80)</f>
        <v>2511</v>
      </c>
    </row>
    <row r="81" spans="1:15" x14ac:dyDescent="0.25">
      <c r="A81" s="47"/>
      <c r="B81" s="114" t="s">
        <v>7</v>
      </c>
      <c r="C81" s="62">
        <v>898</v>
      </c>
      <c r="D81" s="62">
        <v>806</v>
      </c>
      <c r="E81" s="63">
        <f t="shared" si="11"/>
        <v>1704</v>
      </c>
      <c r="F81" s="144"/>
      <c r="G81" s="116" t="s">
        <v>8</v>
      </c>
      <c r="H81" s="57">
        <f>SUM(C82:C83)</f>
        <v>2158</v>
      </c>
      <c r="I81" s="67">
        <f>SUM(D82:D83)</f>
        <v>2189</v>
      </c>
      <c r="J81" s="67">
        <f t="shared" si="12"/>
        <v>4347</v>
      </c>
      <c r="K81" s="47"/>
      <c r="L81" s="47"/>
      <c r="M81" s="47"/>
      <c r="N81" s="47"/>
      <c r="O81" s="47"/>
    </row>
    <row r="82" spans="1:15" x14ac:dyDescent="0.25">
      <c r="A82" s="47"/>
      <c r="B82" s="110" t="s">
        <v>59</v>
      </c>
      <c r="C82" s="62">
        <v>1103</v>
      </c>
      <c r="D82" s="62">
        <v>1143</v>
      </c>
      <c r="E82" s="63">
        <f t="shared" si="11"/>
        <v>2246</v>
      </c>
      <c r="F82" s="144"/>
      <c r="G82" s="116" t="s">
        <v>10</v>
      </c>
      <c r="H82" s="57">
        <f>SUM(C84:C92)</f>
        <v>9669</v>
      </c>
      <c r="I82" s="67">
        <f>SUM(D84:D92)</f>
        <v>11794</v>
      </c>
      <c r="J82" s="67">
        <f t="shared" si="12"/>
        <v>21463</v>
      </c>
      <c r="K82" s="47"/>
      <c r="L82" s="47"/>
      <c r="M82" s="47"/>
      <c r="N82" s="47"/>
      <c r="O82" s="47"/>
    </row>
    <row r="83" spans="1:15" ht="15.75" thickBot="1" x14ac:dyDescent="0.3">
      <c r="A83" s="47"/>
      <c r="B83" s="110" t="s">
        <v>11</v>
      </c>
      <c r="C83" s="62">
        <v>1055</v>
      </c>
      <c r="D83" s="62">
        <v>1046</v>
      </c>
      <c r="E83" s="63">
        <f t="shared" si="11"/>
        <v>2101</v>
      </c>
      <c r="F83" s="144"/>
      <c r="G83" s="116" t="s">
        <v>12</v>
      </c>
      <c r="H83" s="57">
        <f>SUM(C93:C96)</f>
        <v>2740</v>
      </c>
      <c r="I83" s="67">
        <f>SUM(D93:D96)</f>
        <v>4367</v>
      </c>
      <c r="J83" s="67">
        <f t="shared" si="12"/>
        <v>7107</v>
      </c>
      <c r="K83" s="47"/>
      <c r="L83" s="47"/>
      <c r="M83" s="47"/>
      <c r="N83" s="47"/>
      <c r="O83" s="47"/>
    </row>
    <row r="84" spans="1:15" ht="15.75" thickBot="1" x14ac:dyDescent="0.3">
      <c r="A84" s="47"/>
      <c r="B84" s="110" t="s">
        <v>13</v>
      </c>
      <c r="C84" s="62">
        <v>1210</v>
      </c>
      <c r="D84" s="62">
        <v>1333</v>
      </c>
      <c r="E84" s="63">
        <f t="shared" si="11"/>
        <v>2543</v>
      </c>
      <c r="F84" s="144"/>
      <c r="G84" s="117" t="s">
        <v>14</v>
      </c>
      <c r="H84" s="69">
        <f>SUM(H80:H83)</f>
        <v>15864</v>
      </c>
      <c r="I84" s="69">
        <f t="shared" ref="I84:J84" si="13">SUM(I80:I83)</f>
        <v>19564</v>
      </c>
      <c r="J84" s="69">
        <f t="shared" si="13"/>
        <v>35428</v>
      </c>
      <c r="K84" s="47"/>
      <c r="L84" s="47"/>
      <c r="M84" s="47"/>
      <c r="N84" s="47"/>
      <c r="O84" s="47"/>
    </row>
    <row r="85" spans="1:15" ht="15.75" thickBot="1" x14ac:dyDescent="0.3">
      <c r="A85" s="47"/>
      <c r="B85" s="110" t="s">
        <v>15</v>
      </c>
      <c r="C85" s="62">
        <v>1303</v>
      </c>
      <c r="D85" s="62">
        <v>1542</v>
      </c>
      <c r="E85" s="63">
        <f t="shared" si="11"/>
        <v>2845</v>
      </c>
      <c r="F85" s="144"/>
      <c r="K85" s="47"/>
      <c r="L85" s="47"/>
      <c r="M85" s="47"/>
      <c r="N85" s="47"/>
      <c r="O85" s="47"/>
    </row>
    <row r="86" spans="1:15" x14ac:dyDescent="0.25">
      <c r="A86" s="47"/>
      <c r="B86" s="110" t="s">
        <v>16</v>
      </c>
      <c r="C86" s="62">
        <v>1212</v>
      </c>
      <c r="D86" s="62">
        <v>1476</v>
      </c>
      <c r="E86" s="63">
        <f t="shared" si="11"/>
        <v>2688</v>
      </c>
      <c r="F86" s="144"/>
      <c r="G86" s="166" t="s">
        <v>145</v>
      </c>
      <c r="H86" s="231">
        <v>168</v>
      </c>
      <c r="I86" s="242" t="s">
        <v>60</v>
      </c>
      <c r="J86" s="66">
        <f>SUM(C84:C88)</f>
        <v>5655</v>
      </c>
      <c r="K86" s="47"/>
      <c r="L86" s="47"/>
      <c r="M86" s="47"/>
      <c r="N86" s="47"/>
      <c r="O86" s="47"/>
    </row>
    <row r="87" spans="1:15" ht="15.75" thickBot="1" x14ac:dyDescent="0.3">
      <c r="A87" s="47"/>
      <c r="B87" s="110" t="s">
        <v>17</v>
      </c>
      <c r="C87" s="62">
        <v>1008</v>
      </c>
      <c r="D87" s="62">
        <v>1209</v>
      </c>
      <c r="E87" s="63">
        <f t="shared" si="11"/>
        <v>2217</v>
      </c>
      <c r="F87" s="144"/>
      <c r="G87" s="167" t="s">
        <v>146</v>
      </c>
      <c r="H87" s="232">
        <v>178</v>
      </c>
      <c r="I87" s="243" t="s">
        <v>61</v>
      </c>
      <c r="J87" s="51">
        <f>SUM(D89:D92)</f>
        <v>5047</v>
      </c>
      <c r="K87" s="47"/>
      <c r="L87" s="47"/>
      <c r="M87" s="47"/>
      <c r="N87" s="47"/>
      <c r="O87" s="47"/>
    </row>
    <row r="88" spans="1:15" ht="15.75" thickBot="1" x14ac:dyDescent="0.3">
      <c r="A88" s="47"/>
      <c r="B88" s="110" t="s">
        <v>18</v>
      </c>
      <c r="C88" s="62">
        <v>922</v>
      </c>
      <c r="D88" s="62">
        <v>1187</v>
      </c>
      <c r="E88" s="63">
        <f t="shared" si="11"/>
        <v>2109</v>
      </c>
      <c r="F88" s="144"/>
      <c r="G88" s="167" t="s">
        <v>147</v>
      </c>
      <c r="H88" s="232">
        <v>220</v>
      </c>
      <c r="I88" s="100"/>
      <c r="J88" s="90"/>
      <c r="K88" s="47"/>
      <c r="L88" s="47"/>
      <c r="M88" s="47"/>
      <c r="N88" s="47"/>
      <c r="O88" s="47"/>
    </row>
    <row r="89" spans="1:15" x14ac:dyDescent="0.25">
      <c r="A89" s="47"/>
      <c r="B89" s="110" t="s">
        <v>19</v>
      </c>
      <c r="C89" s="62">
        <v>1002</v>
      </c>
      <c r="D89" s="62">
        <v>1318</v>
      </c>
      <c r="E89" s="63">
        <f t="shared" si="11"/>
        <v>2320</v>
      </c>
      <c r="F89" s="144"/>
      <c r="G89" s="167" t="s">
        <v>89</v>
      </c>
      <c r="H89" s="232">
        <v>139</v>
      </c>
      <c r="I89" s="166" t="s">
        <v>148</v>
      </c>
      <c r="J89" s="184">
        <f>+H93+H94+H95+E82+E83</f>
        <v>5481</v>
      </c>
      <c r="K89" s="47"/>
      <c r="L89" s="47"/>
      <c r="M89" s="47"/>
      <c r="N89" s="47"/>
      <c r="O89" s="47"/>
    </row>
    <row r="90" spans="1:15" ht="15.75" thickBot="1" x14ac:dyDescent="0.3">
      <c r="A90" s="47"/>
      <c r="B90" s="110" t="s">
        <v>20</v>
      </c>
      <c r="C90" s="62">
        <v>999</v>
      </c>
      <c r="D90" s="62">
        <v>1256</v>
      </c>
      <c r="E90" s="63">
        <f t="shared" si="11"/>
        <v>2255</v>
      </c>
      <c r="F90" s="144"/>
      <c r="G90" s="167" t="s">
        <v>90</v>
      </c>
      <c r="H90" s="232">
        <v>102</v>
      </c>
      <c r="I90" s="171" t="s">
        <v>64</v>
      </c>
      <c r="J90" s="185">
        <f>SUM(E80:E83)</f>
        <v>6858</v>
      </c>
      <c r="K90" s="47"/>
      <c r="L90" s="47"/>
      <c r="M90" s="47"/>
      <c r="N90" s="47"/>
      <c r="O90" s="47"/>
    </row>
    <row r="91" spans="1:15" x14ac:dyDescent="0.25">
      <c r="A91" s="47"/>
      <c r="B91" s="110" t="s">
        <v>21</v>
      </c>
      <c r="C91" s="62">
        <v>1078</v>
      </c>
      <c r="D91" s="62">
        <v>1274</v>
      </c>
      <c r="E91" s="63">
        <f t="shared" si="11"/>
        <v>2352</v>
      </c>
      <c r="F91" s="144"/>
      <c r="G91" s="167" t="s">
        <v>152</v>
      </c>
      <c r="H91" s="232">
        <v>220</v>
      </c>
      <c r="K91" s="47"/>
      <c r="L91" s="47"/>
      <c r="M91" s="47"/>
      <c r="N91" s="47"/>
      <c r="O91" s="47"/>
    </row>
    <row r="92" spans="1:15" x14ac:dyDescent="0.25">
      <c r="A92" s="47"/>
      <c r="B92" s="110" t="s">
        <v>22</v>
      </c>
      <c r="C92" s="62">
        <v>935</v>
      </c>
      <c r="D92" s="62">
        <v>1199</v>
      </c>
      <c r="E92" s="63">
        <f t="shared" si="11"/>
        <v>2134</v>
      </c>
      <c r="F92" s="144"/>
      <c r="G92" s="167" t="s">
        <v>57</v>
      </c>
      <c r="H92" s="232">
        <v>350</v>
      </c>
      <c r="K92" s="47"/>
      <c r="L92" s="47"/>
      <c r="M92" s="47"/>
      <c r="N92" s="47"/>
      <c r="O92" s="47"/>
    </row>
    <row r="93" spans="1:15" x14ac:dyDescent="0.25">
      <c r="A93" s="47"/>
      <c r="B93" s="110" t="s">
        <v>23</v>
      </c>
      <c r="C93" s="62">
        <v>782</v>
      </c>
      <c r="D93" s="62">
        <v>1129</v>
      </c>
      <c r="E93" s="63">
        <f t="shared" si="11"/>
        <v>1911</v>
      </c>
      <c r="F93" s="144"/>
      <c r="G93" s="167" t="s">
        <v>151</v>
      </c>
      <c r="H93" s="232">
        <v>372</v>
      </c>
      <c r="K93" s="47"/>
      <c r="L93" s="47"/>
      <c r="M93" s="47"/>
      <c r="N93" s="47"/>
      <c r="O93" s="47"/>
    </row>
    <row r="94" spans="1:15" x14ac:dyDescent="0.25">
      <c r="A94" s="47"/>
      <c r="B94" s="110" t="s">
        <v>24</v>
      </c>
      <c r="C94" s="62">
        <v>711</v>
      </c>
      <c r="D94" s="62">
        <v>1044</v>
      </c>
      <c r="E94" s="63">
        <f t="shared" si="11"/>
        <v>1755</v>
      </c>
      <c r="F94" s="144"/>
      <c r="G94" s="167" t="s">
        <v>153</v>
      </c>
      <c r="H94" s="232">
        <v>373</v>
      </c>
      <c r="K94" s="47"/>
      <c r="L94" s="47"/>
      <c r="M94" s="47"/>
      <c r="N94" s="47"/>
      <c r="O94" s="47"/>
    </row>
    <row r="95" spans="1:15" x14ac:dyDescent="0.25">
      <c r="A95" s="47"/>
      <c r="B95" s="110" t="s">
        <v>25</v>
      </c>
      <c r="C95" s="62">
        <v>536</v>
      </c>
      <c r="D95" s="62">
        <v>823</v>
      </c>
      <c r="E95" s="63">
        <f t="shared" si="11"/>
        <v>1359</v>
      </c>
      <c r="F95" s="144"/>
      <c r="G95" s="167" t="s">
        <v>154</v>
      </c>
      <c r="H95" s="232">
        <v>389</v>
      </c>
      <c r="K95" s="47"/>
      <c r="L95" s="47"/>
      <c r="M95" s="47"/>
      <c r="N95" s="47"/>
      <c r="O95" s="47"/>
    </row>
    <row r="96" spans="1:15" x14ac:dyDescent="0.25">
      <c r="A96" s="47"/>
      <c r="B96" s="110" t="s">
        <v>26</v>
      </c>
      <c r="C96" s="62">
        <v>711</v>
      </c>
      <c r="D96" s="62">
        <v>1371</v>
      </c>
      <c r="E96" s="63">
        <f t="shared" si="11"/>
        <v>2082</v>
      </c>
      <c r="F96" s="144"/>
      <c r="G96" s="167" t="s">
        <v>58</v>
      </c>
      <c r="H96" s="232">
        <v>468</v>
      </c>
      <c r="K96" s="47"/>
      <c r="L96" s="47"/>
      <c r="M96" s="47"/>
      <c r="N96" s="47"/>
      <c r="O96" s="47"/>
    </row>
    <row r="97" spans="1:15" ht="15.75" thickBot="1" x14ac:dyDescent="0.3">
      <c r="A97" s="47"/>
      <c r="B97" s="110" t="s">
        <v>97</v>
      </c>
      <c r="C97" s="64"/>
      <c r="D97" s="64"/>
      <c r="E97" s="65">
        <f t="shared" si="11"/>
        <v>0</v>
      </c>
      <c r="F97" s="190">
        <v>13</v>
      </c>
      <c r="G97" s="171" t="s">
        <v>63</v>
      </c>
      <c r="H97" s="233">
        <v>458</v>
      </c>
      <c r="I97" s="135"/>
      <c r="K97" s="47"/>
      <c r="L97" s="47"/>
      <c r="M97" s="47"/>
      <c r="N97" s="47"/>
      <c r="O97" s="47"/>
    </row>
    <row r="98" spans="1:15" ht="15.75" thickBot="1" x14ac:dyDescent="0.3">
      <c r="A98" s="47"/>
      <c r="B98" s="119" t="s">
        <v>14</v>
      </c>
      <c r="C98" s="70">
        <f>SUM(C80:C97)</f>
        <v>15864</v>
      </c>
      <c r="D98" s="70">
        <f>SUM(D80:D97)</f>
        <v>19564</v>
      </c>
      <c r="E98" s="70">
        <f>SUM(E80:E97)</f>
        <v>35428</v>
      </c>
      <c r="F98" s="144"/>
      <c r="K98" s="47"/>
      <c r="L98" s="47"/>
      <c r="M98" s="47"/>
      <c r="N98" s="47"/>
      <c r="O98" s="47"/>
    </row>
    <row r="99" spans="1:15" x14ac:dyDescent="0.25">
      <c r="A99" s="47"/>
      <c r="B99" s="47"/>
      <c r="C99" s="144"/>
      <c r="D99" s="144"/>
      <c r="E99" s="144"/>
      <c r="F99" s="144"/>
      <c r="K99" s="47"/>
      <c r="L99" s="47"/>
      <c r="M99" s="47"/>
      <c r="N99" s="47"/>
      <c r="O99" s="47"/>
    </row>
    <row r="100" spans="1:15" ht="20.25" customHeight="1" thickBot="1" x14ac:dyDescent="0.3">
      <c r="B100" s="47" t="s">
        <v>166</v>
      </c>
      <c r="C100" s="189"/>
      <c r="E100" s="186"/>
      <c r="F100" s="135"/>
      <c r="G100" s="47"/>
    </row>
    <row r="101" spans="1:15" ht="28.5" customHeight="1" thickBot="1" x14ac:dyDescent="0.3">
      <c r="A101" s="47"/>
      <c r="B101" s="286" t="s">
        <v>45</v>
      </c>
      <c r="C101" s="288" t="s">
        <v>163</v>
      </c>
      <c r="D101" s="289"/>
      <c r="E101" s="290"/>
      <c r="F101" s="135"/>
      <c r="G101" s="286" t="s">
        <v>45</v>
      </c>
      <c r="H101" s="288" t="s">
        <v>163</v>
      </c>
      <c r="I101" s="289"/>
      <c r="J101" s="290"/>
      <c r="K101" s="47"/>
      <c r="L101" s="47"/>
      <c r="M101" s="47"/>
      <c r="N101" s="47"/>
      <c r="O101" s="47"/>
    </row>
    <row r="102" spans="1:15" ht="15.75" thickBot="1" x14ac:dyDescent="0.3">
      <c r="A102" s="47"/>
      <c r="B102" s="287"/>
      <c r="C102" s="91" t="s">
        <v>2</v>
      </c>
      <c r="D102" s="92" t="s">
        <v>3</v>
      </c>
      <c r="E102" s="266" t="s">
        <v>4</v>
      </c>
      <c r="F102" s="135"/>
      <c r="G102" s="287"/>
      <c r="H102" s="91" t="s">
        <v>2</v>
      </c>
      <c r="I102" s="92" t="s">
        <v>3</v>
      </c>
      <c r="J102" s="266" t="s">
        <v>4</v>
      </c>
      <c r="K102" s="47"/>
      <c r="L102" s="47"/>
      <c r="M102" s="47"/>
      <c r="N102" s="47"/>
      <c r="O102" s="47"/>
    </row>
    <row r="103" spans="1:15" x14ac:dyDescent="0.25">
      <c r="B103" s="87" t="s">
        <v>5</v>
      </c>
      <c r="C103" s="60">
        <v>0</v>
      </c>
      <c r="D103" s="60">
        <v>0</v>
      </c>
      <c r="E103" s="61">
        <f t="shared" ref="E103:E120" si="14">SUM(C103:D103)</f>
        <v>0</v>
      </c>
      <c r="F103" s="144"/>
      <c r="G103" s="98" t="s">
        <v>6</v>
      </c>
      <c r="H103" s="57">
        <f>SUM(C103:C104)</f>
        <v>2</v>
      </c>
      <c r="I103" s="66">
        <f>SUM(D103:D104)</f>
        <v>0</v>
      </c>
      <c r="J103" s="66">
        <f t="shared" ref="J103:J106" si="15">SUM(H103:I103)</f>
        <v>2</v>
      </c>
    </row>
    <row r="104" spans="1:15" x14ac:dyDescent="0.25">
      <c r="A104" s="47"/>
      <c r="B104" s="121" t="s">
        <v>7</v>
      </c>
      <c r="C104" s="62">
        <v>2</v>
      </c>
      <c r="D104" s="62">
        <v>0</v>
      </c>
      <c r="E104" s="63">
        <f t="shared" si="14"/>
        <v>2</v>
      </c>
      <c r="F104" s="144"/>
      <c r="G104" s="99" t="s">
        <v>8</v>
      </c>
      <c r="H104" s="57">
        <f>SUM(C105:C106)</f>
        <v>1</v>
      </c>
      <c r="I104" s="67">
        <f>SUM(D105:D106)</f>
        <v>1</v>
      </c>
      <c r="J104" s="67">
        <f t="shared" si="15"/>
        <v>2</v>
      </c>
      <c r="K104" s="47"/>
      <c r="L104" s="47"/>
      <c r="M104" s="47"/>
      <c r="N104" s="47"/>
      <c r="O104" s="47"/>
    </row>
    <row r="105" spans="1:15" x14ac:dyDescent="0.25">
      <c r="A105" s="47"/>
      <c r="B105" s="87" t="s">
        <v>59</v>
      </c>
      <c r="C105" s="62">
        <v>0</v>
      </c>
      <c r="D105" s="62">
        <v>0</v>
      </c>
      <c r="E105" s="63">
        <f t="shared" si="14"/>
        <v>0</v>
      </c>
      <c r="F105" s="144"/>
      <c r="G105" s="99" t="s">
        <v>10</v>
      </c>
      <c r="H105" s="57">
        <f>SUM(C107:C115)</f>
        <v>3</v>
      </c>
      <c r="I105" s="67">
        <f>SUM(D107:D115)</f>
        <v>6</v>
      </c>
      <c r="J105" s="67">
        <f t="shared" si="15"/>
        <v>9</v>
      </c>
      <c r="K105" s="47"/>
      <c r="L105" s="47"/>
      <c r="M105" s="47"/>
      <c r="N105" s="47"/>
      <c r="O105" s="47"/>
    </row>
    <row r="106" spans="1:15" ht="15.75" thickBot="1" x14ac:dyDescent="0.3">
      <c r="A106" s="47"/>
      <c r="B106" s="87" t="s">
        <v>11</v>
      </c>
      <c r="C106" s="62">
        <v>1</v>
      </c>
      <c r="D106" s="62">
        <v>1</v>
      </c>
      <c r="E106" s="63">
        <f t="shared" si="14"/>
        <v>2</v>
      </c>
      <c r="F106" s="144"/>
      <c r="G106" s="99" t="s">
        <v>12</v>
      </c>
      <c r="H106" s="57">
        <f>SUM(C116:C119)</f>
        <v>0</v>
      </c>
      <c r="I106" s="67">
        <f>SUM(D116:D119)</f>
        <v>0</v>
      </c>
      <c r="J106" s="67">
        <f t="shared" si="15"/>
        <v>0</v>
      </c>
      <c r="K106" s="47"/>
      <c r="L106" s="47"/>
      <c r="M106" s="47"/>
      <c r="N106" s="47"/>
      <c r="O106" s="47"/>
    </row>
    <row r="107" spans="1:15" ht="15.75" thickBot="1" x14ac:dyDescent="0.3">
      <c r="A107" s="47"/>
      <c r="B107" s="87" t="s">
        <v>13</v>
      </c>
      <c r="C107" s="62">
        <v>0</v>
      </c>
      <c r="D107" s="62">
        <v>0</v>
      </c>
      <c r="E107" s="63">
        <f t="shared" si="14"/>
        <v>0</v>
      </c>
      <c r="F107" s="144"/>
      <c r="G107" s="88" t="s">
        <v>14</v>
      </c>
      <c r="H107" s="238">
        <f>SUM(H103:H106)</f>
        <v>6</v>
      </c>
      <c r="I107" s="238">
        <f t="shared" ref="I107:J107" si="16">SUM(I103:I106)</f>
        <v>7</v>
      </c>
      <c r="J107" s="89">
        <f t="shared" si="16"/>
        <v>13</v>
      </c>
      <c r="K107" s="47"/>
      <c r="L107" s="47"/>
      <c r="M107" s="47"/>
      <c r="N107" s="47"/>
      <c r="O107" s="47"/>
    </row>
    <row r="108" spans="1:15" ht="15.75" thickBot="1" x14ac:dyDescent="0.3">
      <c r="A108" s="47"/>
      <c r="B108" s="87" t="s">
        <v>15</v>
      </c>
      <c r="C108" s="62">
        <v>0</v>
      </c>
      <c r="D108" s="62">
        <v>2</v>
      </c>
      <c r="E108" s="63">
        <f t="shared" si="14"/>
        <v>2</v>
      </c>
      <c r="F108" s="144"/>
      <c r="K108" s="47"/>
      <c r="L108" s="47"/>
      <c r="M108" s="47"/>
      <c r="N108" s="47"/>
      <c r="O108" s="47"/>
    </row>
    <row r="109" spans="1:15" x14ac:dyDescent="0.25">
      <c r="A109" s="47"/>
      <c r="B109" s="87" t="s">
        <v>16</v>
      </c>
      <c r="C109" s="62">
        <v>2</v>
      </c>
      <c r="D109" s="62">
        <v>1</v>
      </c>
      <c r="E109" s="63">
        <f t="shared" si="14"/>
        <v>3</v>
      </c>
      <c r="F109" s="144"/>
      <c r="G109" s="123" t="s">
        <v>145</v>
      </c>
      <c r="H109" s="66">
        <v>0</v>
      </c>
      <c r="I109" s="240" t="s">
        <v>60</v>
      </c>
      <c r="J109" s="66">
        <f>SUM(C107:C111)</f>
        <v>3</v>
      </c>
      <c r="K109" s="47"/>
      <c r="L109" s="47"/>
      <c r="M109" s="47"/>
      <c r="N109" s="47"/>
      <c r="O109" s="47"/>
    </row>
    <row r="110" spans="1:15" ht="15.75" thickBot="1" x14ac:dyDescent="0.3">
      <c r="A110" s="47"/>
      <c r="B110" s="87" t="s">
        <v>17</v>
      </c>
      <c r="C110" s="62">
        <v>1</v>
      </c>
      <c r="D110" s="62">
        <v>2</v>
      </c>
      <c r="E110" s="63">
        <f t="shared" si="14"/>
        <v>3</v>
      </c>
      <c r="F110" s="144"/>
      <c r="G110" s="124" t="s">
        <v>146</v>
      </c>
      <c r="H110" s="67">
        <v>0</v>
      </c>
      <c r="I110" s="241" t="s">
        <v>61</v>
      </c>
      <c r="J110" s="51">
        <f>SUM(D112:D115)</f>
        <v>1</v>
      </c>
      <c r="K110" s="47"/>
      <c r="L110" s="47"/>
      <c r="M110" s="47"/>
      <c r="N110" s="47"/>
      <c r="O110" s="47"/>
    </row>
    <row r="111" spans="1:15" ht="15.75" thickBot="1" x14ac:dyDescent="0.3">
      <c r="A111" s="47"/>
      <c r="B111" s="87" t="s">
        <v>18</v>
      </c>
      <c r="C111" s="62">
        <v>0</v>
      </c>
      <c r="D111" s="62">
        <v>0</v>
      </c>
      <c r="E111" s="63">
        <f t="shared" si="14"/>
        <v>0</v>
      </c>
      <c r="F111" s="144"/>
      <c r="G111" s="124" t="s">
        <v>147</v>
      </c>
      <c r="H111" s="67">
        <v>0</v>
      </c>
      <c r="I111" s="100"/>
      <c r="J111" s="90"/>
      <c r="K111" s="47"/>
      <c r="L111" s="47"/>
      <c r="M111" s="47"/>
      <c r="N111" s="47"/>
      <c r="O111" s="47"/>
    </row>
    <row r="112" spans="1:15" x14ac:dyDescent="0.25">
      <c r="A112" s="47"/>
      <c r="B112" s="87" t="s">
        <v>19</v>
      </c>
      <c r="C112" s="62">
        <v>0</v>
      </c>
      <c r="D112" s="62">
        <v>0</v>
      </c>
      <c r="E112" s="63">
        <f t="shared" si="14"/>
        <v>0</v>
      </c>
      <c r="F112" s="144"/>
      <c r="G112" s="124" t="s">
        <v>89</v>
      </c>
      <c r="H112" s="67">
        <v>0</v>
      </c>
      <c r="I112" s="123" t="s">
        <v>148</v>
      </c>
      <c r="J112" s="184">
        <f>+H116+H117+H118+E105+E106</f>
        <v>3</v>
      </c>
      <c r="K112" s="47"/>
      <c r="L112" s="47"/>
      <c r="M112" s="47"/>
      <c r="N112" s="47"/>
      <c r="O112" s="47"/>
    </row>
    <row r="113" spans="1:15" ht="15.75" thickBot="1" x14ac:dyDescent="0.3">
      <c r="A113" s="47"/>
      <c r="B113" s="87" t="s">
        <v>20</v>
      </c>
      <c r="C113" s="62">
        <v>0</v>
      </c>
      <c r="D113" s="62">
        <v>0</v>
      </c>
      <c r="E113" s="63">
        <f t="shared" si="14"/>
        <v>0</v>
      </c>
      <c r="F113" s="144"/>
      <c r="G113" s="124" t="s">
        <v>90</v>
      </c>
      <c r="H113" s="67">
        <v>0</v>
      </c>
      <c r="I113" s="239" t="s">
        <v>64</v>
      </c>
      <c r="J113" s="185">
        <f>SUM(E103:E106)</f>
        <v>4</v>
      </c>
      <c r="K113" s="47"/>
      <c r="L113" s="47"/>
      <c r="M113" s="47"/>
      <c r="N113" s="47"/>
      <c r="O113" s="47"/>
    </row>
    <row r="114" spans="1:15" x14ac:dyDescent="0.25">
      <c r="A114" s="47"/>
      <c r="B114" s="87" t="s">
        <v>21</v>
      </c>
      <c r="C114" s="62">
        <v>0</v>
      </c>
      <c r="D114" s="62">
        <v>1</v>
      </c>
      <c r="E114" s="63">
        <f t="shared" si="14"/>
        <v>1</v>
      </c>
      <c r="F114" s="144"/>
      <c r="G114" s="124" t="s">
        <v>152</v>
      </c>
      <c r="H114" s="67">
        <v>1</v>
      </c>
      <c r="K114" s="47"/>
      <c r="L114" s="47"/>
      <c r="M114" s="47"/>
      <c r="N114" s="47"/>
      <c r="O114" s="47"/>
    </row>
    <row r="115" spans="1:15" x14ac:dyDescent="0.25">
      <c r="A115" s="47"/>
      <c r="B115" s="87" t="s">
        <v>22</v>
      </c>
      <c r="C115" s="62">
        <v>0</v>
      </c>
      <c r="D115" s="62">
        <v>0</v>
      </c>
      <c r="E115" s="63">
        <f t="shared" si="14"/>
        <v>0</v>
      </c>
      <c r="F115" s="144"/>
      <c r="G115" s="124" t="s">
        <v>57</v>
      </c>
      <c r="H115" s="67">
        <v>0</v>
      </c>
      <c r="K115" s="47"/>
      <c r="L115" s="47"/>
      <c r="M115" s="47"/>
      <c r="N115" s="47"/>
      <c r="O115" s="47"/>
    </row>
    <row r="116" spans="1:15" x14ac:dyDescent="0.25">
      <c r="A116" s="47"/>
      <c r="B116" s="87" t="s">
        <v>23</v>
      </c>
      <c r="C116" s="62">
        <v>0</v>
      </c>
      <c r="D116" s="62">
        <v>0</v>
      </c>
      <c r="E116" s="63">
        <f t="shared" si="14"/>
        <v>0</v>
      </c>
      <c r="F116" s="144"/>
      <c r="G116" s="124" t="s">
        <v>151</v>
      </c>
      <c r="H116" s="67">
        <v>0</v>
      </c>
      <c r="K116" s="47"/>
      <c r="L116" s="47"/>
      <c r="M116" s="47"/>
      <c r="N116" s="47"/>
      <c r="O116" s="47"/>
    </row>
    <row r="117" spans="1:15" x14ac:dyDescent="0.25">
      <c r="A117" s="47"/>
      <c r="B117" s="87" t="s">
        <v>24</v>
      </c>
      <c r="C117" s="62">
        <v>0</v>
      </c>
      <c r="D117" s="62">
        <v>0</v>
      </c>
      <c r="E117" s="63">
        <f t="shared" si="14"/>
        <v>0</v>
      </c>
      <c r="F117" s="144"/>
      <c r="G117" s="124" t="s">
        <v>153</v>
      </c>
      <c r="H117" s="67">
        <v>0</v>
      </c>
      <c r="K117" s="47"/>
      <c r="L117" s="47"/>
      <c r="M117" s="47"/>
      <c r="N117" s="47"/>
      <c r="O117" s="47"/>
    </row>
    <row r="118" spans="1:15" x14ac:dyDescent="0.25">
      <c r="A118" s="47"/>
      <c r="B118" s="87" t="s">
        <v>25</v>
      </c>
      <c r="C118" s="62">
        <v>0</v>
      </c>
      <c r="D118" s="62">
        <v>0</v>
      </c>
      <c r="E118" s="63">
        <f t="shared" si="14"/>
        <v>0</v>
      </c>
      <c r="F118" s="144"/>
      <c r="G118" s="124" t="s">
        <v>154</v>
      </c>
      <c r="H118" s="67">
        <v>1</v>
      </c>
      <c r="K118" s="47"/>
      <c r="L118" s="47"/>
      <c r="M118" s="47"/>
      <c r="N118" s="47"/>
      <c r="O118" s="47"/>
    </row>
    <row r="119" spans="1:15" x14ac:dyDescent="0.25">
      <c r="A119" s="47"/>
      <c r="B119" s="87" t="s">
        <v>26</v>
      </c>
      <c r="C119" s="62">
        <v>0</v>
      </c>
      <c r="D119" s="62">
        <v>0</v>
      </c>
      <c r="E119" s="63">
        <f t="shared" si="14"/>
        <v>0</v>
      </c>
      <c r="F119" s="144"/>
      <c r="G119" s="124" t="s">
        <v>58</v>
      </c>
      <c r="H119" s="67">
        <v>0</v>
      </c>
      <c r="K119" s="47"/>
      <c r="L119" s="47"/>
      <c r="M119" s="47"/>
      <c r="N119" s="47"/>
      <c r="O119" s="47"/>
    </row>
    <row r="120" spans="1:15" ht="15.75" thickBot="1" x14ac:dyDescent="0.3">
      <c r="A120" s="47"/>
      <c r="B120" s="87" t="s">
        <v>97</v>
      </c>
      <c r="C120" s="64">
        <v>0</v>
      </c>
      <c r="D120" s="64">
        <v>0</v>
      </c>
      <c r="E120" s="65">
        <f t="shared" si="14"/>
        <v>0</v>
      </c>
      <c r="F120" s="190">
        <v>13</v>
      </c>
      <c r="G120" s="239" t="s">
        <v>63</v>
      </c>
      <c r="H120" s="51">
        <v>0</v>
      </c>
      <c r="I120" s="135"/>
      <c r="K120" s="47"/>
      <c r="L120" s="47"/>
      <c r="M120" s="47"/>
      <c r="N120" s="47"/>
      <c r="O120" s="47"/>
    </row>
    <row r="121" spans="1:15" ht="15.75" thickBot="1" x14ac:dyDescent="0.3">
      <c r="A121" s="47"/>
      <c r="B121" s="125" t="s">
        <v>14</v>
      </c>
      <c r="C121" s="89">
        <f>SUM(C103:C120)</f>
        <v>6</v>
      </c>
      <c r="D121" s="89">
        <f>SUM(D103:D120)</f>
        <v>7</v>
      </c>
      <c r="E121" s="89">
        <f>SUM(E103:E120)</f>
        <v>13</v>
      </c>
      <c r="F121" s="144"/>
      <c r="K121" s="47"/>
      <c r="L121" s="47"/>
      <c r="M121" s="47"/>
      <c r="N121" s="47"/>
      <c r="O121" s="47"/>
    </row>
    <row r="122" spans="1:15" x14ac:dyDescent="0.25">
      <c r="A122" s="47"/>
      <c r="B122" s="47"/>
      <c r="C122" s="144"/>
      <c r="D122" s="144"/>
      <c r="E122" s="144"/>
      <c r="F122" s="144"/>
      <c r="K122" s="47"/>
      <c r="L122" s="47"/>
      <c r="M122" s="47"/>
      <c r="N122" s="47"/>
      <c r="O122" s="47"/>
    </row>
    <row r="123" spans="1:15" x14ac:dyDescent="0.25">
      <c r="A123" s="47"/>
      <c r="B123" s="47"/>
      <c r="C123" s="144"/>
      <c r="D123" s="144"/>
      <c r="E123" s="144"/>
      <c r="F123" s="144"/>
      <c r="K123" s="47"/>
      <c r="L123" s="47"/>
      <c r="M123" s="47"/>
      <c r="N123" s="47"/>
      <c r="O123" s="47"/>
    </row>
    <row r="124" spans="1:15" ht="19.5" customHeight="1" thickBot="1" x14ac:dyDescent="0.3">
      <c r="A124" s="47"/>
      <c r="B124" s="47" t="s">
        <v>101</v>
      </c>
      <c r="C124" s="187"/>
      <c r="D124" s="187"/>
      <c r="E124" s="181"/>
      <c r="F124" s="144"/>
      <c r="K124" s="47"/>
      <c r="L124" s="47"/>
      <c r="M124" s="47"/>
      <c r="N124" s="47"/>
      <c r="O124" s="47"/>
    </row>
    <row r="125" spans="1:15" ht="26.25" customHeight="1" thickBot="1" x14ac:dyDescent="0.3">
      <c r="A125" s="47"/>
      <c r="B125" s="271" t="s">
        <v>45</v>
      </c>
      <c r="C125" s="273" t="s">
        <v>75</v>
      </c>
      <c r="D125" s="274"/>
      <c r="E125" s="275"/>
      <c r="F125" s="144"/>
      <c r="G125" s="271" t="s">
        <v>45</v>
      </c>
      <c r="H125" s="273" t="s">
        <v>75</v>
      </c>
      <c r="I125" s="274"/>
      <c r="J125" s="275"/>
      <c r="K125" s="47"/>
      <c r="L125" s="47"/>
      <c r="M125" s="47"/>
      <c r="N125" s="47"/>
      <c r="O125" s="47"/>
    </row>
    <row r="126" spans="1:15" ht="15.75" thickBot="1" x14ac:dyDescent="0.3">
      <c r="A126" s="47"/>
      <c r="B126" s="272"/>
      <c r="C126" s="141" t="s">
        <v>2</v>
      </c>
      <c r="D126" s="142" t="s">
        <v>3</v>
      </c>
      <c r="E126" s="143" t="s">
        <v>4</v>
      </c>
      <c r="F126" s="144"/>
      <c r="G126" s="272"/>
      <c r="H126" s="141" t="s">
        <v>2</v>
      </c>
      <c r="I126" s="142" t="s">
        <v>3</v>
      </c>
      <c r="J126" s="143" t="s">
        <v>4</v>
      </c>
      <c r="K126" s="47"/>
      <c r="L126" s="47"/>
      <c r="M126" s="47"/>
      <c r="N126" s="47"/>
      <c r="O126" s="47"/>
    </row>
    <row r="127" spans="1:15" x14ac:dyDescent="0.25">
      <c r="A127" s="47"/>
      <c r="B127" s="110" t="s">
        <v>5</v>
      </c>
      <c r="C127" s="60">
        <v>260</v>
      </c>
      <c r="D127" s="60">
        <v>239</v>
      </c>
      <c r="E127" s="61">
        <f t="shared" ref="E127:E144" si="17">SUM(C127:D127)</f>
        <v>499</v>
      </c>
      <c r="F127" s="144"/>
      <c r="G127" s="113" t="s">
        <v>6</v>
      </c>
      <c r="H127" s="57">
        <f>SUM(C127:C128)</f>
        <v>645</v>
      </c>
      <c r="I127" s="66">
        <f>SUM(D127:D128)</f>
        <v>639</v>
      </c>
      <c r="J127" s="66">
        <f t="shared" ref="J127:J130" si="18">SUM(H127:I127)</f>
        <v>1284</v>
      </c>
      <c r="K127" s="47"/>
      <c r="L127" s="47"/>
      <c r="M127" s="47"/>
      <c r="N127" s="47"/>
      <c r="O127" s="47"/>
    </row>
    <row r="128" spans="1:15" x14ac:dyDescent="0.25">
      <c r="A128" s="47"/>
      <c r="B128" s="114" t="s">
        <v>7</v>
      </c>
      <c r="C128" s="62">
        <v>385</v>
      </c>
      <c r="D128" s="62">
        <v>400</v>
      </c>
      <c r="E128" s="63">
        <f t="shared" si="17"/>
        <v>785</v>
      </c>
      <c r="F128" s="144"/>
      <c r="G128" s="116" t="s">
        <v>8</v>
      </c>
      <c r="H128" s="57">
        <f>SUM(C129:C130)</f>
        <v>856</v>
      </c>
      <c r="I128" s="67">
        <f>SUM(D129:D130)</f>
        <v>789</v>
      </c>
      <c r="J128" s="67">
        <f t="shared" si="18"/>
        <v>1645</v>
      </c>
      <c r="K128" s="47"/>
      <c r="L128" s="47"/>
      <c r="M128" s="47"/>
      <c r="N128" s="47"/>
      <c r="O128" s="47"/>
    </row>
    <row r="129" spans="1:15" x14ac:dyDescent="0.25">
      <c r="A129" s="47"/>
      <c r="B129" s="110" t="s">
        <v>59</v>
      </c>
      <c r="C129" s="62">
        <v>452</v>
      </c>
      <c r="D129" s="62">
        <v>416</v>
      </c>
      <c r="E129" s="63">
        <f t="shared" si="17"/>
        <v>868</v>
      </c>
      <c r="F129" s="144"/>
      <c r="G129" s="116" t="s">
        <v>10</v>
      </c>
      <c r="H129" s="57">
        <f>SUM(C131:C139)</f>
        <v>3140</v>
      </c>
      <c r="I129" s="67">
        <f>SUM(D131:D139)</f>
        <v>4037</v>
      </c>
      <c r="J129" s="67">
        <f t="shared" si="18"/>
        <v>7177</v>
      </c>
      <c r="K129" s="47"/>
      <c r="L129" s="47"/>
      <c r="M129" s="47"/>
      <c r="N129" s="47"/>
      <c r="O129" s="47"/>
    </row>
    <row r="130" spans="1:15" ht="15.75" thickBot="1" x14ac:dyDescent="0.3">
      <c r="A130" s="47"/>
      <c r="B130" s="110" t="s">
        <v>11</v>
      </c>
      <c r="C130" s="62">
        <v>404</v>
      </c>
      <c r="D130" s="62">
        <v>373</v>
      </c>
      <c r="E130" s="63">
        <f t="shared" si="17"/>
        <v>777</v>
      </c>
      <c r="F130" s="144"/>
      <c r="G130" s="116" t="s">
        <v>12</v>
      </c>
      <c r="H130" s="57">
        <f>SUM(C140:C143)</f>
        <v>658</v>
      </c>
      <c r="I130" s="67">
        <f>SUM(D140:D143)</f>
        <v>911</v>
      </c>
      <c r="J130" s="67">
        <f t="shared" si="18"/>
        <v>1569</v>
      </c>
      <c r="K130" s="47"/>
      <c r="L130" s="47"/>
      <c r="M130" s="47"/>
      <c r="N130" s="47"/>
      <c r="O130" s="47"/>
    </row>
    <row r="131" spans="1:15" ht="15.75" thickBot="1" x14ac:dyDescent="0.3">
      <c r="A131" s="47"/>
      <c r="B131" s="110" t="s">
        <v>13</v>
      </c>
      <c r="C131" s="62">
        <v>428</v>
      </c>
      <c r="D131" s="62">
        <v>458</v>
      </c>
      <c r="E131" s="63">
        <f t="shared" si="17"/>
        <v>886</v>
      </c>
      <c r="F131" s="144"/>
      <c r="G131" s="117" t="s">
        <v>14</v>
      </c>
      <c r="H131" s="69">
        <f>SUM(H127:H130)</f>
        <v>5299</v>
      </c>
      <c r="I131" s="69">
        <f t="shared" ref="I131:J131" si="19">SUM(I127:I130)</f>
        <v>6376</v>
      </c>
      <c r="J131" s="69">
        <f t="shared" si="19"/>
        <v>11675</v>
      </c>
      <c r="K131" s="47"/>
      <c r="L131" s="47"/>
      <c r="M131" s="47"/>
      <c r="N131" s="47"/>
      <c r="O131" s="47"/>
    </row>
    <row r="132" spans="1:15" ht="15.75" thickBot="1" x14ac:dyDescent="0.3">
      <c r="A132" s="47"/>
      <c r="B132" s="110" t="s">
        <v>15</v>
      </c>
      <c r="C132" s="62">
        <v>374</v>
      </c>
      <c r="D132" s="62">
        <v>515</v>
      </c>
      <c r="E132" s="63">
        <f t="shared" si="17"/>
        <v>889</v>
      </c>
      <c r="F132" s="144"/>
      <c r="K132" s="47"/>
      <c r="L132" s="47"/>
      <c r="M132" s="47"/>
      <c r="N132" s="47"/>
      <c r="O132" s="47"/>
    </row>
    <row r="133" spans="1:15" x14ac:dyDescent="0.25">
      <c r="A133" s="47"/>
      <c r="B133" s="110" t="s">
        <v>16</v>
      </c>
      <c r="C133" s="62">
        <v>373</v>
      </c>
      <c r="D133" s="62">
        <v>557</v>
      </c>
      <c r="E133" s="63">
        <f t="shared" si="17"/>
        <v>930</v>
      </c>
      <c r="F133" s="144"/>
      <c r="G133" s="166" t="s">
        <v>145</v>
      </c>
      <c r="H133" s="231">
        <v>76</v>
      </c>
      <c r="I133" s="242" t="s">
        <v>60</v>
      </c>
      <c r="J133" s="66">
        <f>SUM(C131:C135)</f>
        <v>1857</v>
      </c>
      <c r="K133" s="47"/>
      <c r="L133" s="47"/>
      <c r="M133" s="47"/>
      <c r="N133" s="47"/>
      <c r="O133" s="47"/>
    </row>
    <row r="134" spans="1:15" ht="15.75" thickBot="1" x14ac:dyDescent="0.3">
      <c r="A134" s="47"/>
      <c r="B134" s="110" t="s">
        <v>17</v>
      </c>
      <c r="C134" s="62">
        <v>356</v>
      </c>
      <c r="D134" s="62">
        <v>461</v>
      </c>
      <c r="E134" s="63">
        <f t="shared" si="17"/>
        <v>817</v>
      </c>
      <c r="F134" s="144"/>
      <c r="G134" s="167" t="s">
        <v>146</v>
      </c>
      <c r="H134" s="232">
        <v>112</v>
      </c>
      <c r="I134" s="243" t="s">
        <v>61</v>
      </c>
      <c r="J134" s="51">
        <f>SUM(D136:D139)</f>
        <v>1638</v>
      </c>
      <c r="K134" s="47"/>
      <c r="L134" s="47"/>
      <c r="M134" s="47"/>
      <c r="N134" s="47"/>
      <c r="O134" s="47"/>
    </row>
    <row r="135" spans="1:15" ht="15.75" thickBot="1" x14ac:dyDescent="0.3">
      <c r="A135" s="47"/>
      <c r="B135" s="110" t="s">
        <v>18</v>
      </c>
      <c r="C135" s="62">
        <v>326</v>
      </c>
      <c r="D135" s="62">
        <v>408</v>
      </c>
      <c r="E135" s="63">
        <f t="shared" si="17"/>
        <v>734</v>
      </c>
      <c r="F135" s="144"/>
      <c r="G135" s="167" t="s">
        <v>147</v>
      </c>
      <c r="H135" s="232">
        <v>96</v>
      </c>
      <c r="I135" s="100"/>
      <c r="J135" s="90"/>
      <c r="K135" s="47"/>
      <c r="L135" s="47"/>
      <c r="M135" s="47"/>
      <c r="N135" s="47"/>
      <c r="O135" s="47"/>
    </row>
    <row r="136" spans="1:15" x14ac:dyDescent="0.25">
      <c r="A136" s="47"/>
      <c r="B136" s="110" t="s">
        <v>19</v>
      </c>
      <c r="C136" s="62">
        <v>319</v>
      </c>
      <c r="D136" s="62">
        <v>473</v>
      </c>
      <c r="E136" s="63">
        <f t="shared" si="17"/>
        <v>792</v>
      </c>
      <c r="F136" s="144"/>
      <c r="G136" s="167" t="s">
        <v>89</v>
      </c>
      <c r="H136" s="232">
        <v>111</v>
      </c>
      <c r="I136" s="166" t="s">
        <v>148</v>
      </c>
      <c r="J136" s="184">
        <f>+H140+H141+H142+E129+E130</f>
        <v>2125</v>
      </c>
      <c r="K136" s="47"/>
      <c r="L136" s="47"/>
      <c r="M136" s="47"/>
      <c r="N136" s="47"/>
      <c r="O136" s="47"/>
    </row>
    <row r="137" spans="1:15" ht="15.75" thickBot="1" x14ac:dyDescent="0.3">
      <c r="A137" s="47"/>
      <c r="B137" s="110" t="s">
        <v>20</v>
      </c>
      <c r="C137" s="62">
        <v>312</v>
      </c>
      <c r="D137" s="62">
        <v>387</v>
      </c>
      <c r="E137" s="63">
        <f t="shared" si="17"/>
        <v>699</v>
      </c>
      <c r="F137" s="144"/>
      <c r="G137" s="167" t="s">
        <v>90</v>
      </c>
      <c r="H137" s="232">
        <v>104</v>
      </c>
      <c r="I137" s="171" t="s">
        <v>64</v>
      </c>
      <c r="J137" s="185">
        <f>SUM(E127:E130)</f>
        <v>2929</v>
      </c>
    </row>
    <row r="138" spans="1:15" x14ac:dyDescent="0.25">
      <c r="A138" s="47"/>
      <c r="B138" s="110" t="s">
        <v>21</v>
      </c>
      <c r="C138" s="62">
        <v>354</v>
      </c>
      <c r="D138" s="62">
        <v>424</v>
      </c>
      <c r="E138" s="63">
        <f t="shared" si="17"/>
        <v>778</v>
      </c>
      <c r="F138" s="144"/>
      <c r="G138" s="167" t="s">
        <v>152</v>
      </c>
      <c r="H138" s="232">
        <v>142</v>
      </c>
    </row>
    <row r="139" spans="1:15" x14ac:dyDescent="0.25">
      <c r="A139" s="47"/>
      <c r="B139" s="110" t="s">
        <v>22</v>
      </c>
      <c r="C139" s="62">
        <v>298</v>
      </c>
      <c r="D139" s="62">
        <v>354</v>
      </c>
      <c r="E139" s="63">
        <f t="shared" si="17"/>
        <v>652</v>
      </c>
      <c r="F139" s="144"/>
      <c r="G139" s="167" t="s">
        <v>57</v>
      </c>
      <c r="H139" s="232">
        <v>163</v>
      </c>
    </row>
    <row r="140" spans="1:15" x14ac:dyDescent="0.25">
      <c r="A140" s="47"/>
      <c r="B140" s="110" t="s">
        <v>23</v>
      </c>
      <c r="C140" s="62">
        <v>218</v>
      </c>
      <c r="D140" s="62">
        <v>308</v>
      </c>
      <c r="E140" s="63">
        <f t="shared" si="17"/>
        <v>526</v>
      </c>
      <c r="F140" s="144"/>
      <c r="G140" s="167" t="s">
        <v>151</v>
      </c>
      <c r="H140" s="232">
        <v>163</v>
      </c>
    </row>
    <row r="141" spans="1:15" x14ac:dyDescent="0.25">
      <c r="A141" s="47"/>
      <c r="B141" s="110" t="s">
        <v>24</v>
      </c>
      <c r="C141" s="62">
        <v>174</v>
      </c>
      <c r="D141" s="62">
        <v>220</v>
      </c>
      <c r="E141" s="63">
        <f t="shared" si="17"/>
        <v>394</v>
      </c>
      <c r="F141" s="144"/>
      <c r="G141" s="167" t="s">
        <v>153</v>
      </c>
      <c r="H141" s="232">
        <v>160</v>
      </c>
    </row>
    <row r="142" spans="1:15" x14ac:dyDescent="0.25">
      <c r="A142" s="47"/>
      <c r="B142" s="110" t="s">
        <v>25</v>
      </c>
      <c r="C142" s="62">
        <v>118</v>
      </c>
      <c r="D142" s="62">
        <v>163</v>
      </c>
      <c r="E142" s="63">
        <f t="shared" si="17"/>
        <v>281</v>
      </c>
      <c r="F142" s="144"/>
      <c r="G142" s="167" t="s">
        <v>154</v>
      </c>
      <c r="H142" s="232">
        <v>157</v>
      </c>
    </row>
    <row r="143" spans="1:15" x14ac:dyDescent="0.25">
      <c r="A143" s="47"/>
      <c r="B143" s="110" t="s">
        <v>26</v>
      </c>
      <c r="C143" s="62">
        <v>148</v>
      </c>
      <c r="D143" s="62">
        <v>220</v>
      </c>
      <c r="E143" s="63">
        <f t="shared" si="17"/>
        <v>368</v>
      </c>
      <c r="F143" s="144"/>
      <c r="G143" s="167" t="s">
        <v>58</v>
      </c>
      <c r="H143" s="232">
        <v>147</v>
      </c>
    </row>
    <row r="144" spans="1:15" ht="15.75" thickBot="1" x14ac:dyDescent="0.3">
      <c r="A144" s="47"/>
      <c r="B144" s="110" t="s">
        <v>97</v>
      </c>
      <c r="C144" s="64">
        <v>0</v>
      </c>
      <c r="D144" s="64">
        <v>0</v>
      </c>
      <c r="E144" s="65">
        <f t="shared" si="17"/>
        <v>0</v>
      </c>
      <c r="F144" s="144"/>
      <c r="G144" s="171" t="s">
        <v>63</v>
      </c>
      <c r="H144" s="233">
        <v>137</v>
      </c>
      <c r="I144" s="135"/>
    </row>
    <row r="145" spans="1:10" ht="15.75" thickBot="1" x14ac:dyDescent="0.3">
      <c r="A145" s="47"/>
      <c r="B145" s="119" t="s">
        <v>14</v>
      </c>
      <c r="C145" s="70">
        <f>SUM(C127:C144)</f>
        <v>5299</v>
      </c>
      <c r="D145" s="70">
        <f>SUM(D127:D144)</f>
        <v>6376</v>
      </c>
      <c r="E145" s="70">
        <f>SUM(E127:E144)</f>
        <v>11675</v>
      </c>
      <c r="F145" s="144"/>
      <c r="G145" s="144"/>
      <c r="H145" s="144"/>
      <c r="I145" s="144"/>
      <c r="J145" s="191"/>
    </row>
    <row r="146" spans="1:10" x14ac:dyDescent="0.25">
      <c r="A146" s="47"/>
      <c r="B146" s="47"/>
      <c r="C146" s="47"/>
      <c r="D146" s="47"/>
      <c r="E146" s="47"/>
      <c r="F146" s="47"/>
      <c r="I146" s="191"/>
      <c r="J146" s="191"/>
    </row>
    <row r="147" spans="1:10" x14ac:dyDescent="0.25">
      <c r="A147" s="47"/>
      <c r="B147" s="47"/>
      <c r="C147" s="47"/>
      <c r="D147" s="47"/>
      <c r="E147" s="47"/>
      <c r="F147" s="47"/>
      <c r="G147" s="47"/>
      <c r="H147" s="149"/>
      <c r="I147" s="191"/>
      <c r="J147" s="191"/>
    </row>
    <row r="148" spans="1:10" ht="18" customHeight="1" thickBot="1" x14ac:dyDescent="0.3">
      <c r="A148" s="47"/>
      <c r="B148" s="47" t="s">
        <v>102</v>
      </c>
      <c r="C148" s="47"/>
      <c r="D148" s="47"/>
      <c r="E148" s="186"/>
      <c r="F148" s="144"/>
      <c r="G148" s="47"/>
      <c r="H148" s="187"/>
      <c r="I148" s="187"/>
      <c r="J148" s="187"/>
    </row>
    <row r="149" spans="1:10" s="192" customFormat="1" ht="26.25" customHeight="1" thickBot="1" x14ac:dyDescent="0.3">
      <c r="B149" s="271" t="s">
        <v>45</v>
      </c>
      <c r="C149" s="273" t="s">
        <v>76</v>
      </c>
      <c r="D149" s="274"/>
      <c r="E149" s="275"/>
      <c r="F149" s="144"/>
      <c r="G149" s="271" t="s">
        <v>45</v>
      </c>
      <c r="H149" s="273" t="s">
        <v>76</v>
      </c>
      <c r="I149" s="274"/>
      <c r="J149" s="275"/>
    </row>
    <row r="150" spans="1:10" ht="15.75" thickBot="1" x14ac:dyDescent="0.3">
      <c r="B150" s="272"/>
      <c r="C150" s="141" t="s">
        <v>2</v>
      </c>
      <c r="D150" s="142" t="s">
        <v>3</v>
      </c>
      <c r="E150" s="143" t="s">
        <v>4</v>
      </c>
      <c r="F150" s="144"/>
      <c r="G150" s="272"/>
      <c r="H150" s="141" t="s">
        <v>2</v>
      </c>
      <c r="I150" s="142" t="s">
        <v>3</v>
      </c>
      <c r="J150" s="143" t="s">
        <v>4</v>
      </c>
    </row>
    <row r="151" spans="1:10" x14ac:dyDescent="0.25">
      <c r="B151" s="110" t="s">
        <v>5</v>
      </c>
      <c r="C151" s="60">
        <v>499</v>
      </c>
      <c r="D151" s="60">
        <v>482</v>
      </c>
      <c r="E151" s="61">
        <f>SUM(C151:D151)</f>
        <v>981</v>
      </c>
      <c r="F151" s="144"/>
      <c r="G151" s="113" t="s">
        <v>6</v>
      </c>
      <c r="H151" s="57">
        <f>SUM(C151:C152)</f>
        <v>1166</v>
      </c>
      <c r="I151" s="66">
        <f>SUM(D151:D152)</f>
        <v>1134</v>
      </c>
      <c r="J151" s="66">
        <f t="shared" ref="J151:J154" si="20">SUM(H151:I151)</f>
        <v>2300</v>
      </c>
    </row>
    <row r="152" spans="1:10" x14ac:dyDescent="0.25">
      <c r="B152" s="114" t="s">
        <v>7</v>
      </c>
      <c r="C152" s="62">
        <v>667</v>
      </c>
      <c r="D152" s="62">
        <v>652</v>
      </c>
      <c r="E152" s="63">
        <f t="shared" ref="E152:E168" si="21">SUM(C152:D152)</f>
        <v>1319</v>
      </c>
      <c r="F152" s="144"/>
      <c r="G152" s="116" t="s">
        <v>8</v>
      </c>
      <c r="H152" s="57">
        <f>SUM(C153:C154)</f>
        <v>1523</v>
      </c>
      <c r="I152" s="67">
        <f>SUM(D153:D154)</f>
        <v>1431</v>
      </c>
      <c r="J152" s="67">
        <f t="shared" si="20"/>
        <v>2954</v>
      </c>
    </row>
    <row r="153" spans="1:10" x14ac:dyDescent="0.25">
      <c r="B153" s="110" t="s">
        <v>9</v>
      </c>
      <c r="C153" s="62">
        <v>766</v>
      </c>
      <c r="D153" s="62">
        <v>754</v>
      </c>
      <c r="E153" s="63">
        <f t="shared" si="21"/>
        <v>1520</v>
      </c>
      <c r="F153" s="144"/>
      <c r="G153" s="116" t="s">
        <v>10</v>
      </c>
      <c r="H153" s="57">
        <f>SUM(C155:C163)</f>
        <v>6329</v>
      </c>
      <c r="I153" s="67">
        <f>SUM(D155:D163)</f>
        <v>7532</v>
      </c>
      <c r="J153" s="67">
        <f t="shared" si="20"/>
        <v>13861</v>
      </c>
    </row>
    <row r="154" spans="1:10" ht="15.75" thickBot="1" x14ac:dyDescent="0.3">
      <c r="B154" s="110" t="s">
        <v>11</v>
      </c>
      <c r="C154" s="62">
        <v>757</v>
      </c>
      <c r="D154" s="62">
        <v>677</v>
      </c>
      <c r="E154" s="63">
        <f t="shared" si="21"/>
        <v>1434</v>
      </c>
      <c r="F154" s="144"/>
      <c r="G154" s="116" t="s">
        <v>12</v>
      </c>
      <c r="H154" s="57">
        <f>SUM(C164:C167)</f>
        <v>1248</v>
      </c>
      <c r="I154" s="67">
        <f>SUM(D164:D167)</f>
        <v>1729</v>
      </c>
      <c r="J154" s="67">
        <f t="shared" si="20"/>
        <v>2977</v>
      </c>
    </row>
    <row r="155" spans="1:10" ht="15.75" thickBot="1" x14ac:dyDescent="0.3">
      <c r="B155" s="110" t="s">
        <v>13</v>
      </c>
      <c r="C155" s="62">
        <v>811</v>
      </c>
      <c r="D155" s="62">
        <v>911</v>
      </c>
      <c r="E155" s="63">
        <f t="shared" si="21"/>
        <v>1722</v>
      </c>
      <c r="F155" s="144"/>
      <c r="G155" s="117" t="s">
        <v>14</v>
      </c>
      <c r="H155" s="69">
        <f>SUM(H151:H154)</f>
        <v>10266</v>
      </c>
      <c r="I155" s="69">
        <f t="shared" ref="I155" si="22">SUM(I151:I154)</f>
        <v>11826</v>
      </c>
      <c r="J155" s="69">
        <f t="shared" ref="J155" si="23">SUM(J151:J154)</f>
        <v>22092</v>
      </c>
    </row>
    <row r="156" spans="1:10" ht="15.75" thickBot="1" x14ac:dyDescent="0.3">
      <c r="B156" s="110" t="s">
        <v>15</v>
      </c>
      <c r="C156" s="62">
        <v>891</v>
      </c>
      <c r="D156" s="62">
        <v>930</v>
      </c>
      <c r="E156" s="63">
        <f t="shared" si="21"/>
        <v>1821</v>
      </c>
      <c r="F156" s="144"/>
    </row>
    <row r="157" spans="1:10" x14ac:dyDescent="0.25">
      <c r="B157" s="110" t="s">
        <v>16</v>
      </c>
      <c r="C157" s="62">
        <v>806</v>
      </c>
      <c r="D157" s="62">
        <v>904</v>
      </c>
      <c r="E157" s="63">
        <f t="shared" si="21"/>
        <v>1710</v>
      </c>
      <c r="F157" s="144"/>
      <c r="G157" s="166" t="s">
        <v>145</v>
      </c>
      <c r="H157" s="231">
        <v>139</v>
      </c>
      <c r="I157" s="242" t="s">
        <v>60</v>
      </c>
      <c r="J157" s="66">
        <f>SUM(C155:C159)</f>
        <v>3761</v>
      </c>
    </row>
    <row r="158" spans="1:10" ht="15.75" thickBot="1" x14ac:dyDescent="0.3">
      <c r="B158" s="110" t="s">
        <v>17</v>
      </c>
      <c r="C158" s="62">
        <v>639</v>
      </c>
      <c r="D158" s="62">
        <v>796</v>
      </c>
      <c r="E158" s="63">
        <f t="shared" si="21"/>
        <v>1435</v>
      </c>
      <c r="F158" s="144"/>
      <c r="G158" s="167" t="s">
        <v>146</v>
      </c>
      <c r="H158" s="232">
        <v>196</v>
      </c>
      <c r="I158" s="243" t="s">
        <v>61</v>
      </c>
      <c r="J158" s="51">
        <f>SUM(D160:D163)</f>
        <v>3260</v>
      </c>
    </row>
    <row r="159" spans="1:10" ht="15.75" thickBot="1" x14ac:dyDescent="0.3">
      <c r="B159" s="110" t="s">
        <v>18</v>
      </c>
      <c r="C159" s="62">
        <v>614</v>
      </c>
      <c r="D159" s="62">
        <v>731</v>
      </c>
      <c r="E159" s="63">
        <f t="shared" si="21"/>
        <v>1345</v>
      </c>
      <c r="F159" s="144"/>
      <c r="G159" s="167" t="s">
        <v>147</v>
      </c>
      <c r="H159" s="232">
        <v>198</v>
      </c>
      <c r="I159" s="100"/>
      <c r="J159" s="90"/>
    </row>
    <row r="160" spans="1:10" x14ac:dyDescent="0.25">
      <c r="B160" s="110" t="s">
        <v>19</v>
      </c>
      <c r="C160" s="62">
        <v>669</v>
      </c>
      <c r="D160" s="62">
        <v>865</v>
      </c>
      <c r="E160" s="63">
        <f t="shared" si="21"/>
        <v>1534</v>
      </c>
      <c r="F160" s="144"/>
      <c r="G160" s="167" t="s">
        <v>89</v>
      </c>
      <c r="H160" s="232">
        <v>217</v>
      </c>
      <c r="I160" s="166" t="s">
        <v>148</v>
      </c>
      <c r="J160" s="184">
        <f>+H164+H165+H166+E153+E154</f>
        <v>3751</v>
      </c>
    </row>
    <row r="161" spans="2:10" ht="15.75" thickBot="1" x14ac:dyDescent="0.3">
      <c r="B161" s="110" t="s">
        <v>20</v>
      </c>
      <c r="C161" s="62">
        <v>672</v>
      </c>
      <c r="D161" s="62">
        <v>835</v>
      </c>
      <c r="E161" s="63">
        <f t="shared" si="21"/>
        <v>1507</v>
      </c>
      <c r="F161" s="144"/>
      <c r="G161" s="167" t="s">
        <v>90</v>
      </c>
      <c r="H161" s="232">
        <v>231</v>
      </c>
      <c r="I161" s="171" t="s">
        <v>64</v>
      </c>
      <c r="J161" s="185">
        <f>SUM(E151:E154)</f>
        <v>5254</v>
      </c>
    </row>
    <row r="162" spans="2:10" x14ac:dyDescent="0.25">
      <c r="B162" s="110" t="s">
        <v>21</v>
      </c>
      <c r="C162" s="62">
        <v>652</v>
      </c>
      <c r="D162" s="62">
        <v>848</v>
      </c>
      <c r="E162" s="63">
        <f t="shared" si="21"/>
        <v>1500</v>
      </c>
      <c r="F162" s="144"/>
      <c r="G162" s="167" t="s">
        <v>152</v>
      </c>
      <c r="H162" s="232">
        <v>250</v>
      </c>
    </row>
    <row r="163" spans="2:10" x14ac:dyDescent="0.25">
      <c r="B163" s="110" t="s">
        <v>22</v>
      </c>
      <c r="C163" s="62">
        <v>575</v>
      </c>
      <c r="D163" s="62">
        <v>712</v>
      </c>
      <c r="E163" s="63">
        <f t="shared" si="21"/>
        <v>1287</v>
      </c>
      <c r="F163" s="144"/>
      <c r="G163" s="167" t="s">
        <v>57</v>
      </c>
      <c r="H163" s="232">
        <v>272</v>
      </c>
    </row>
    <row r="164" spans="2:10" x14ac:dyDescent="0.25">
      <c r="B164" s="110" t="s">
        <v>23</v>
      </c>
      <c r="C164" s="62">
        <v>463</v>
      </c>
      <c r="D164" s="62">
        <v>561</v>
      </c>
      <c r="E164" s="63">
        <f t="shared" si="21"/>
        <v>1024</v>
      </c>
      <c r="F164" s="144"/>
      <c r="G164" s="167" t="s">
        <v>151</v>
      </c>
      <c r="H164" s="232">
        <v>261</v>
      </c>
    </row>
    <row r="165" spans="2:10" x14ac:dyDescent="0.25">
      <c r="B165" s="110" t="s">
        <v>24</v>
      </c>
      <c r="C165" s="62">
        <v>323</v>
      </c>
      <c r="D165" s="62">
        <v>432</v>
      </c>
      <c r="E165" s="63">
        <f t="shared" si="21"/>
        <v>755</v>
      </c>
      <c r="F165" s="144"/>
      <c r="G165" s="167" t="s">
        <v>153</v>
      </c>
      <c r="H165" s="232">
        <v>243</v>
      </c>
    </row>
    <row r="166" spans="2:10" x14ac:dyDescent="0.25">
      <c r="B166" s="110" t="s">
        <v>25</v>
      </c>
      <c r="C166" s="62">
        <v>225</v>
      </c>
      <c r="D166" s="62">
        <v>331</v>
      </c>
      <c r="E166" s="63">
        <f t="shared" si="21"/>
        <v>556</v>
      </c>
      <c r="F166" s="144"/>
      <c r="G166" s="167" t="s">
        <v>154</v>
      </c>
      <c r="H166" s="232">
        <v>293</v>
      </c>
    </row>
    <row r="167" spans="2:10" x14ac:dyDescent="0.25">
      <c r="B167" s="110" t="s">
        <v>26</v>
      </c>
      <c r="C167" s="62">
        <v>237</v>
      </c>
      <c r="D167" s="62">
        <v>405</v>
      </c>
      <c r="E167" s="63">
        <f t="shared" si="21"/>
        <v>642</v>
      </c>
      <c r="F167" s="144"/>
      <c r="G167" s="167" t="s">
        <v>58</v>
      </c>
      <c r="H167" s="232">
        <v>314</v>
      </c>
    </row>
    <row r="168" spans="2:10" ht="15.75" thickBot="1" x14ac:dyDescent="0.3">
      <c r="B168" s="110" t="s">
        <v>97</v>
      </c>
      <c r="C168" s="64">
        <v>0</v>
      </c>
      <c r="D168" s="64">
        <v>0</v>
      </c>
      <c r="E168" s="65">
        <f t="shared" si="21"/>
        <v>0</v>
      </c>
      <c r="F168" s="144"/>
      <c r="G168" s="171" t="s">
        <v>63</v>
      </c>
      <c r="H168" s="233">
        <v>262</v>
      </c>
      <c r="I168" s="135"/>
    </row>
    <row r="169" spans="2:10" ht="15.75" thickBot="1" x14ac:dyDescent="0.3">
      <c r="B169" s="119" t="s">
        <v>14</v>
      </c>
      <c r="C169" s="70">
        <f>SUM(C151:C168)</f>
        <v>10266</v>
      </c>
      <c r="D169" s="70">
        <f>SUM(D151:D168)</f>
        <v>11826</v>
      </c>
      <c r="E169" s="70">
        <f>SUM(E151:E168)</f>
        <v>22092</v>
      </c>
      <c r="F169" s="144"/>
      <c r="G169" s="144"/>
      <c r="H169" s="144"/>
      <c r="I169" s="47"/>
      <c r="J169" s="47"/>
    </row>
    <row r="170" spans="2:10" x14ac:dyDescent="0.25">
      <c r="B170" s="144"/>
      <c r="C170" s="144"/>
      <c r="D170" s="144"/>
      <c r="E170" s="144"/>
      <c r="F170" s="144"/>
      <c r="I170" s="47"/>
      <c r="J170" s="47"/>
    </row>
    <row r="171" spans="2:10" x14ac:dyDescent="0.25">
      <c r="B171" s="144"/>
      <c r="C171" s="144"/>
      <c r="D171" s="144"/>
      <c r="E171" s="144"/>
      <c r="F171" s="144"/>
      <c r="G171" s="144"/>
      <c r="H171" s="144"/>
      <c r="I171" s="47"/>
      <c r="J171" s="47"/>
    </row>
    <row r="172" spans="2:10" ht="18.75" customHeight="1" thickBot="1" x14ac:dyDescent="0.3">
      <c r="B172" s="47" t="s">
        <v>103</v>
      </c>
      <c r="C172" s="47"/>
      <c r="D172" s="47"/>
      <c r="E172" s="186"/>
      <c r="F172" s="144"/>
      <c r="G172" s="47"/>
      <c r="H172" s="47"/>
      <c r="I172" s="47"/>
      <c r="J172" s="47"/>
    </row>
    <row r="173" spans="2:10" s="192" customFormat="1" ht="26.25" customHeight="1" thickBot="1" x14ac:dyDescent="0.3">
      <c r="B173" s="271" t="s">
        <v>45</v>
      </c>
      <c r="C173" s="273" t="s">
        <v>77</v>
      </c>
      <c r="D173" s="274"/>
      <c r="E173" s="275"/>
      <c r="F173" s="144"/>
      <c r="G173" s="271" t="s">
        <v>45</v>
      </c>
      <c r="H173" s="273" t="s">
        <v>77</v>
      </c>
      <c r="I173" s="274"/>
      <c r="J173" s="275"/>
    </row>
    <row r="174" spans="2:10" ht="15.75" thickBot="1" x14ac:dyDescent="0.3">
      <c r="B174" s="272"/>
      <c r="C174" s="141" t="s">
        <v>2</v>
      </c>
      <c r="D174" s="142" t="s">
        <v>3</v>
      </c>
      <c r="E174" s="143" t="s">
        <v>4</v>
      </c>
      <c r="F174" s="144"/>
      <c r="G174" s="272"/>
      <c r="H174" s="141" t="s">
        <v>2</v>
      </c>
      <c r="I174" s="142" t="s">
        <v>3</v>
      </c>
      <c r="J174" s="143" t="s">
        <v>4</v>
      </c>
    </row>
    <row r="175" spans="2:10" x14ac:dyDescent="0.25">
      <c r="B175" s="110" t="s">
        <v>5</v>
      </c>
      <c r="C175" s="60">
        <v>401</v>
      </c>
      <c r="D175" s="60">
        <v>375</v>
      </c>
      <c r="E175" s="61">
        <f t="shared" ref="E175:E192" si="24">SUM(C175:D175)</f>
        <v>776</v>
      </c>
      <c r="F175" s="144"/>
      <c r="G175" s="113" t="s">
        <v>6</v>
      </c>
      <c r="H175" s="57">
        <f>SUM(C175:C176)</f>
        <v>1004</v>
      </c>
      <c r="I175" s="66">
        <f>SUM(D175:D176)</f>
        <v>981</v>
      </c>
      <c r="J175" s="66">
        <f t="shared" ref="J175:J178" si="25">SUM(H175:I175)</f>
        <v>1985</v>
      </c>
    </row>
    <row r="176" spans="2:10" x14ac:dyDescent="0.25">
      <c r="B176" s="114" t="s">
        <v>7</v>
      </c>
      <c r="C176" s="62">
        <v>603</v>
      </c>
      <c r="D176" s="62">
        <v>606</v>
      </c>
      <c r="E176" s="63">
        <f t="shared" si="24"/>
        <v>1209</v>
      </c>
      <c r="F176" s="144"/>
      <c r="G176" s="116" t="s">
        <v>8</v>
      </c>
      <c r="H176" s="57">
        <f>SUM(C177:C178)</f>
        <v>1396</v>
      </c>
      <c r="I176" s="67">
        <f>SUM(D177:D178)</f>
        <v>1356</v>
      </c>
      <c r="J176" s="67">
        <f t="shared" si="25"/>
        <v>2752</v>
      </c>
    </row>
    <row r="177" spans="2:10" x14ac:dyDescent="0.25">
      <c r="B177" s="110" t="s">
        <v>59</v>
      </c>
      <c r="C177" s="62">
        <v>711</v>
      </c>
      <c r="D177" s="62">
        <v>669</v>
      </c>
      <c r="E177" s="63">
        <f t="shared" si="24"/>
        <v>1380</v>
      </c>
      <c r="F177" s="144"/>
      <c r="G177" s="116" t="s">
        <v>10</v>
      </c>
      <c r="H177" s="57">
        <f>SUM(C179:C187)</f>
        <v>5532</v>
      </c>
      <c r="I177" s="67">
        <f>SUM(D179:D187)</f>
        <v>6905</v>
      </c>
      <c r="J177" s="67">
        <f t="shared" si="25"/>
        <v>12437</v>
      </c>
    </row>
    <row r="178" spans="2:10" ht="15.75" thickBot="1" x14ac:dyDescent="0.3">
      <c r="B178" s="110" t="s">
        <v>11</v>
      </c>
      <c r="C178" s="62">
        <v>685</v>
      </c>
      <c r="D178" s="62">
        <v>687</v>
      </c>
      <c r="E178" s="63">
        <f t="shared" si="24"/>
        <v>1372</v>
      </c>
      <c r="F178" s="144"/>
      <c r="G178" s="116" t="s">
        <v>12</v>
      </c>
      <c r="H178" s="57">
        <f>SUM(C188:C191)</f>
        <v>1146</v>
      </c>
      <c r="I178" s="67">
        <f>SUM(D188:D191)</f>
        <v>1754</v>
      </c>
      <c r="J178" s="67">
        <f t="shared" si="25"/>
        <v>2900</v>
      </c>
    </row>
    <row r="179" spans="2:10" ht="15.75" thickBot="1" x14ac:dyDescent="0.3">
      <c r="B179" s="110" t="s">
        <v>13</v>
      </c>
      <c r="C179" s="62">
        <v>710</v>
      </c>
      <c r="D179" s="62">
        <v>806</v>
      </c>
      <c r="E179" s="63">
        <f t="shared" si="24"/>
        <v>1516</v>
      </c>
      <c r="F179" s="144"/>
      <c r="G179" s="117" t="s">
        <v>14</v>
      </c>
      <c r="H179" s="69">
        <f>SUM(H175:H178)</f>
        <v>9078</v>
      </c>
      <c r="I179" s="69">
        <f t="shared" ref="I179" si="26">SUM(I175:I178)</f>
        <v>10996</v>
      </c>
      <c r="J179" s="69">
        <f t="shared" ref="J179" si="27">SUM(J175:J178)</f>
        <v>20074</v>
      </c>
    </row>
    <row r="180" spans="2:10" ht="15.75" thickBot="1" x14ac:dyDescent="0.3">
      <c r="B180" s="110" t="s">
        <v>15</v>
      </c>
      <c r="C180" s="62">
        <v>748</v>
      </c>
      <c r="D180" s="62">
        <v>854</v>
      </c>
      <c r="E180" s="63">
        <f t="shared" si="24"/>
        <v>1602</v>
      </c>
      <c r="F180" s="144"/>
    </row>
    <row r="181" spans="2:10" x14ac:dyDescent="0.25">
      <c r="B181" s="110" t="s">
        <v>16</v>
      </c>
      <c r="C181" s="62">
        <v>674</v>
      </c>
      <c r="D181" s="62">
        <v>885</v>
      </c>
      <c r="E181" s="63">
        <f t="shared" si="24"/>
        <v>1559</v>
      </c>
      <c r="F181" s="144"/>
      <c r="G181" s="166" t="s">
        <v>145</v>
      </c>
      <c r="H181" s="111">
        <v>139</v>
      </c>
      <c r="I181" s="242" t="s">
        <v>60</v>
      </c>
      <c r="J181" s="66">
        <f>SUM(C179:C183)</f>
        <v>3183</v>
      </c>
    </row>
    <row r="182" spans="2:10" ht="15.75" thickBot="1" x14ac:dyDescent="0.3">
      <c r="B182" s="110" t="s">
        <v>17</v>
      </c>
      <c r="C182" s="62">
        <v>541</v>
      </c>
      <c r="D182" s="62">
        <v>731</v>
      </c>
      <c r="E182" s="63">
        <f t="shared" si="24"/>
        <v>1272</v>
      </c>
      <c r="F182" s="144"/>
      <c r="G182" s="167" t="s">
        <v>146</v>
      </c>
      <c r="H182" s="115">
        <v>159</v>
      </c>
      <c r="I182" s="243" t="s">
        <v>61</v>
      </c>
      <c r="J182" s="51">
        <f>SUM(D184:D187)</f>
        <v>2879</v>
      </c>
    </row>
    <row r="183" spans="2:10" ht="15.75" thickBot="1" x14ac:dyDescent="0.3">
      <c r="B183" s="110" t="s">
        <v>18</v>
      </c>
      <c r="C183" s="62">
        <v>510</v>
      </c>
      <c r="D183" s="62">
        <v>750</v>
      </c>
      <c r="E183" s="63">
        <f t="shared" si="24"/>
        <v>1260</v>
      </c>
      <c r="F183" s="144"/>
      <c r="G183" s="167" t="s">
        <v>147</v>
      </c>
      <c r="H183" s="115">
        <v>177</v>
      </c>
      <c r="I183" s="100"/>
      <c r="J183" s="90"/>
    </row>
    <row r="184" spans="2:10" x14ac:dyDescent="0.25">
      <c r="B184" s="110" t="s">
        <v>19</v>
      </c>
      <c r="C184" s="62">
        <v>595</v>
      </c>
      <c r="D184" s="62">
        <v>763</v>
      </c>
      <c r="E184" s="63">
        <f t="shared" si="24"/>
        <v>1358</v>
      </c>
      <c r="F184" s="144"/>
      <c r="G184" s="167" t="s">
        <v>89</v>
      </c>
      <c r="H184" s="115">
        <v>153</v>
      </c>
      <c r="I184" s="166" t="s">
        <v>148</v>
      </c>
      <c r="J184" s="184">
        <f>+H188+H189+H190+E177+E178</f>
        <v>3551</v>
      </c>
    </row>
    <row r="185" spans="2:10" ht="15.75" thickBot="1" x14ac:dyDescent="0.3">
      <c r="B185" s="110" t="s">
        <v>20</v>
      </c>
      <c r="C185" s="62">
        <v>570</v>
      </c>
      <c r="D185" s="62">
        <v>732</v>
      </c>
      <c r="E185" s="63">
        <f t="shared" si="24"/>
        <v>1302</v>
      </c>
      <c r="F185" s="144"/>
      <c r="G185" s="167" t="s">
        <v>90</v>
      </c>
      <c r="H185" s="115">
        <v>148</v>
      </c>
      <c r="I185" s="171" t="s">
        <v>64</v>
      </c>
      <c r="J185" s="185">
        <f>SUM(E175:E178)</f>
        <v>4737</v>
      </c>
    </row>
    <row r="186" spans="2:10" x14ac:dyDescent="0.25">
      <c r="B186" s="110" t="s">
        <v>21</v>
      </c>
      <c r="C186" s="62">
        <v>643</v>
      </c>
      <c r="D186" s="62">
        <v>710</v>
      </c>
      <c r="E186" s="63">
        <f t="shared" si="24"/>
        <v>1353</v>
      </c>
      <c r="F186" s="144"/>
      <c r="G186" s="167" t="s">
        <v>152</v>
      </c>
      <c r="H186" s="115">
        <v>193</v>
      </c>
    </row>
    <row r="187" spans="2:10" x14ac:dyDescent="0.25">
      <c r="B187" s="110" t="s">
        <v>22</v>
      </c>
      <c r="C187" s="62">
        <v>541</v>
      </c>
      <c r="D187" s="62">
        <v>674</v>
      </c>
      <c r="E187" s="63">
        <f t="shared" si="24"/>
        <v>1215</v>
      </c>
      <c r="F187" s="144"/>
      <c r="G187" s="167" t="s">
        <v>57</v>
      </c>
      <c r="H187" s="115">
        <v>217</v>
      </c>
    </row>
    <row r="188" spans="2:10" x14ac:dyDescent="0.25">
      <c r="B188" s="110" t="s">
        <v>23</v>
      </c>
      <c r="C188" s="62">
        <v>386</v>
      </c>
      <c r="D188" s="62">
        <v>484</v>
      </c>
      <c r="E188" s="63">
        <f t="shared" si="24"/>
        <v>870</v>
      </c>
      <c r="F188" s="144"/>
      <c r="G188" s="167" t="s">
        <v>151</v>
      </c>
      <c r="H188" s="115">
        <v>262</v>
      </c>
    </row>
    <row r="189" spans="2:10" x14ac:dyDescent="0.25">
      <c r="B189" s="110" t="s">
        <v>24</v>
      </c>
      <c r="C189" s="62">
        <v>287</v>
      </c>
      <c r="D189" s="62">
        <v>453</v>
      </c>
      <c r="E189" s="63">
        <f t="shared" si="24"/>
        <v>740</v>
      </c>
      <c r="F189" s="144"/>
      <c r="G189" s="167" t="s">
        <v>153</v>
      </c>
      <c r="H189" s="115">
        <v>261</v>
      </c>
    </row>
    <row r="190" spans="2:10" x14ac:dyDescent="0.25">
      <c r="B190" s="110" t="s">
        <v>25</v>
      </c>
      <c r="C190" s="62">
        <v>223</v>
      </c>
      <c r="D190" s="62">
        <v>328</v>
      </c>
      <c r="E190" s="63">
        <f t="shared" si="24"/>
        <v>551</v>
      </c>
      <c r="F190" s="144"/>
      <c r="G190" s="167" t="s">
        <v>154</v>
      </c>
      <c r="H190" s="115">
        <v>276</v>
      </c>
    </row>
    <row r="191" spans="2:10" x14ac:dyDescent="0.25">
      <c r="B191" s="110" t="s">
        <v>26</v>
      </c>
      <c r="C191" s="62">
        <v>250</v>
      </c>
      <c r="D191" s="62">
        <v>489</v>
      </c>
      <c r="E191" s="63">
        <f t="shared" si="24"/>
        <v>739</v>
      </c>
      <c r="F191" s="144"/>
      <c r="G191" s="167" t="s">
        <v>58</v>
      </c>
      <c r="H191" s="115">
        <v>289</v>
      </c>
    </row>
    <row r="192" spans="2:10" ht="15.75" thickBot="1" x14ac:dyDescent="0.3">
      <c r="B192" s="110" t="s">
        <v>97</v>
      </c>
      <c r="C192" s="64">
        <v>0</v>
      </c>
      <c r="D192" s="64">
        <v>0</v>
      </c>
      <c r="E192" s="65">
        <f t="shared" si="24"/>
        <v>0</v>
      </c>
      <c r="F192" s="190">
        <v>4</v>
      </c>
      <c r="G192" s="171" t="s">
        <v>63</v>
      </c>
      <c r="H192" s="118">
        <v>277</v>
      </c>
      <c r="I192" s="135"/>
    </row>
    <row r="193" spans="2:10" ht="15.75" thickBot="1" x14ac:dyDescent="0.3">
      <c r="B193" s="119" t="s">
        <v>14</v>
      </c>
      <c r="C193" s="70">
        <f>SUM(C175:C192)</f>
        <v>9078</v>
      </c>
      <c r="D193" s="70">
        <f>SUM(D175:D192)</f>
        <v>10996</v>
      </c>
      <c r="E193" s="70">
        <f>SUM(E175:E192)</f>
        <v>20074</v>
      </c>
      <c r="F193" s="144"/>
      <c r="G193" s="144"/>
      <c r="H193" s="144"/>
      <c r="I193" s="144"/>
      <c r="J193" s="47"/>
    </row>
    <row r="194" spans="2:10" x14ac:dyDescent="0.25">
      <c r="B194" s="144"/>
      <c r="C194" s="144"/>
      <c r="D194" s="144"/>
      <c r="E194" s="144"/>
      <c r="F194" s="144"/>
      <c r="I194" s="47"/>
      <c r="J194" s="47"/>
    </row>
    <row r="195" spans="2:10" x14ac:dyDescent="0.25">
      <c r="B195" s="144"/>
      <c r="C195" s="144"/>
      <c r="D195" s="144"/>
      <c r="E195" s="144"/>
      <c r="F195" s="144"/>
      <c r="G195" s="144"/>
      <c r="H195" s="149"/>
      <c r="I195" s="47"/>
      <c r="J195" s="47"/>
    </row>
    <row r="196" spans="2:10" ht="19.5" customHeight="1" thickBot="1" x14ac:dyDescent="0.3">
      <c r="B196" s="47" t="s">
        <v>104</v>
      </c>
      <c r="E196" s="186"/>
      <c r="F196" s="144"/>
      <c r="G196" s="47"/>
      <c r="H196" s="47"/>
      <c r="I196" s="47"/>
      <c r="J196" s="47"/>
    </row>
    <row r="197" spans="2:10" ht="26.25" customHeight="1" thickBot="1" x14ac:dyDescent="0.3">
      <c r="B197" s="271" t="s">
        <v>45</v>
      </c>
      <c r="C197" s="273" t="s">
        <v>78</v>
      </c>
      <c r="D197" s="274"/>
      <c r="E197" s="275"/>
      <c r="F197" s="144"/>
      <c r="G197" s="271" t="s">
        <v>45</v>
      </c>
      <c r="H197" s="273" t="s">
        <v>78</v>
      </c>
      <c r="I197" s="274"/>
      <c r="J197" s="275"/>
    </row>
    <row r="198" spans="2:10" ht="15.75" thickBot="1" x14ac:dyDescent="0.3">
      <c r="B198" s="272"/>
      <c r="C198" s="141" t="s">
        <v>2</v>
      </c>
      <c r="D198" s="142" t="s">
        <v>3</v>
      </c>
      <c r="E198" s="143" t="s">
        <v>4</v>
      </c>
      <c r="F198" s="144"/>
      <c r="G198" s="272"/>
      <c r="H198" s="141" t="s">
        <v>2</v>
      </c>
      <c r="I198" s="142" t="s">
        <v>3</v>
      </c>
      <c r="J198" s="143" t="s">
        <v>4</v>
      </c>
    </row>
    <row r="199" spans="2:10" x14ac:dyDescent="0.25">
      <c r="B199" s="110" t="s">
        <v>5</v>
      </c>
      <c r="C199" s="60">
        <v>697</v>
      </c>
      <c r="D199" s="60">
        <v>639</v>
      </c>
      <c r="E199" s="61">
        <f>SUM(C199:D199)</f>
        <v>1336</v>
      </c>
      <c r="F199" s="144"/>
      <c r="G199" s="113" t="s">
        <v>6</v>
      </c>
      <c r="H199" s="57">
        <f>SUM(C199:C200)</f>
        <v>1726</v>
      </c>
      <c r="I199" s="66">
        <f>SUM(D199:D200)</f>
        <v>1633</v>
      </c>
      <c r="J199" s="66">
        <f t="shared" ref="J199:J202" si="28">SUM(H199:I199)</f>
        <v>3359</v>
      </c>
    </row>
    <row r="200" spans="2:10" x14ac:dyDescent="0.25">
      <c r="B200" s="114" t="s">
        <v>7</v>
      </c>
      <c r="C200" s="62">
        <v>1029</v>
      </c>
      <c r="D200" s="62">
        <v>994</v>
      </c>
      <c r="E200" s="63">
        <f t="shared" ref="E200:E216" si="29">SUM(C200:D200)</f>
        <v>2023</v>
      </c>
      <c r="F200" s="144"/>
      <c r="G200" s="116" t="s">
        <v>8</v>
      </c>
      <c r="H200" s="57">
        <f>SUM(C201:C202)</f>
        <v>2310</v>
      </c>
      <c r="I200" s="67">
        <f>SUM(D201:D202)</f>
        <v>2281</v>
      </c>
      <c r="J200" s="67">
        <f t="shared" si="28"/>
        <v>4591</v>
      </c>
    </row>
    <row r="201" spans="2:10" x14ac:dyDescent="0.25">
      <c r="B201" s="110" t="s">
        <v>59</v>
      </c>
      <c r="C201" s="62">
        <v>1215</v>
      </c>
      <c r="D201" s="62">
        <v>1148</v>
      </c>
      <c r="E201" s="63">
        <f t="shared" si="29"/>
        <v>2363</v>
      </c>
      <c r="F201" s="144"/>
      <c r="G201" s="116" t="s">
        <v>10</v>
      </c>
      <c r="H201" s="57">
        <f>SUM(C203:C211)</f>
        <v>7406</v>
      </c>
      <c r="I201" s="67">
        <f>SUM(D203:D211)</f>
        <v>8943</v>
      </c>
      <c r="J201" s="67">
        <f t="shared" si="28"/>
        <v>16349</v>
      </c>
    </row>
    <row r="202" spans="2:10" ht="15.75" thickBot="1" x14ac:dyDescent="0.3">
      <c r="B202" s="110" t="s">
        <v>11</v>
      </c>
      <c r="C202" s="62">
        <v>1095</v>
      </c>
      <c r="D202" s="62">
        <v>1133</v>
      </c>
      <c r="E202" s="63">
        <f t="shared" si="29"/>
        <v>2228</v>
      </c>
      <c r="F202" s="144"/>
      <c r="G202" s="116" t="s">
        <v>12</v>
      </c>
      <c r="H202" s="57">
        <f>SUM(C212:C215)</f>
        <v>912</v>
      </c>
      <c r="I202" s="67">
        <f>SUM(D212:D215)</f>
        <v>1252</v>
      </c>
      <c r="J202" s="67">
        <f t="shared" si="28"/>
        <v>2164</v>
      </c>
    </row>
    <row r="203" spans="2:10" ht="15.75" thickBot="1" x14ac:dyDescent="0.3">
      <c r="B203" s="110" t="s">
        <v>13</v>
      </c>
      <c r="C203" s="62">
        <v>1024</v>
      </c>
      <c r="D203" s="62">
        <v>1148</v>
      </c>
      <c r="E203" s="63">
        <f t="shared" si="29"/>
        <v>2172</v>
      </c>
      <c r="F203" s="144"/>
      <c r="G203" s="117" t="s">
        <v>14</v>
      </c>
      <c r="H203" s="69">
        <f>SUM(H199:H202)</f>
        <v>12354</v>
      </c>
      <c r="I203" s="69">
        <f t="shared" ref="I203" si="30">SUM(I199:I202)</f>
        <v>14109</v>
      </c>
      <c r="J203" s="69">
        <f t="shared" ref="J203" si="31">SUM(J199:J202)</f>
        <v>26463</v>
      </c>
    </row>
    <row r="204" spans="2:10" ht="15.75" thickBot="1" x14ac:dyDescent="0.3">
      <c r="B204" s="110" t="s">
        <v>15</v>
      </c>
      <c r="C204" s="62">
        <v>981</v>
      </c>
      <c r="D204" s="62">
        <v>1163</v>
      </c>
      <c r="E204" s="63">
        <f t="shared" si="29"/>
        <v>2144</v>
      </c>
      <c r="F204" s="144"/>
    </row>
    <row r="205" spans="2:10" x14ac:dyDescent="0.25">
      <c r="B205" s="110" t="s">
        <v>16</v>
      </c>
      <c r="C205" s="62">
        <v>894</v>
      </c>
      <c r="D205" s="62">
        <v>1176</v>
      </c>
      <c r="E205" s="63">
        <f t="shared" si="29"/>
        <v>2070</v>
      </c>
      <c r="F205" s="144"/>
      <c r="G205" s="166" t="s">
        <v>145</v>
      </c>
      <c r="H205" s="111">
        <v>196</v>
      </c>
      <c r="I205" s="242" t="s">
        <v>60</v>
      </c>
      <c r="J205" s="66">
        <f>SUM(C203:C207)</f>
        <v>4549</v>
      </c>
    </row>
    <row r="206" spans="2:10" ht="15.75" thickBot="1" x14ac:dyDescent="0.3">
      <c r="B206" s="110" t="s">
        <v>17</v>
      </c>
      <c r="C206" s="62">
        <v>812</v>
      </c>
      <c r="D206" s="62">
        <v>1101</v>
      </c>
      <c r="E206" s="63">
        <f t="shared" si="29"/>
        <v>1913</v>
      </c>
      <c r="F206" s="144"/>
      <c r="G206" s="167" t="s">
        <v>146</v>
      </c>
      <c r="H206" s="115">
        <v>294</v>
      </c>
      <c r="I206" s="243" t="s">
        <v>61</v>
      </c>
      <c r="J206" s="51">
        <f>SUM(D208:D211)</f>
        <v>3295</v>
      </c>
    </row>
    <row r="207" spans="2:10" ht="15.75" thickBot="1" x14ac:dyDescent="0.3">
      <c r="B207" s="110" t="s">
        <v>18</v>
      </c>
      <c r="C207" s="62">
        <v>838</v>
      </c>
      <c r="D207" s="62">
        <v>1060</v>
      </c>
      <c r="E207" s="63">
        <f t="shared" si="29"/>
        <v>1898</v>
      </c>
      <c r="F207" s="144"/>
      <c r="G207" s="167" t="s">
        <v>147</v>
      </c>
      <c r="H207" s="115">
        <v>347</v>
      </c>
      <c r="I207" s="100"/>
      <c r="J207" s="90"/>
    </row>
    <row r="208" spans="2:10" x14ac:dyDescent="0.25">
      <c r="B208" s="110" t="s">
        <v>19</v>
      </c>
      <c r="C208" s="62">
        <v>850</v>
      </c>
      <c r="D208" s="62">
        <v>1048</v>
      </c>
      <c r="E208" s="63">
        <f t="shared" si="29"/>
        <v>1898</v>
      </c>
      <c r="F208" s="144"/>
      <c r="G208" s="167" t="s">
        <v>89</v>
      </c>
      <c r="H208" s="115">
        <v>213</v>
      </c>
      <c r="I208" s="166" t="s">
        <v>148</v>
      </c>
      <c r="J208" s="184">
        <f>+H212+H213+H214+E201+E202</f>
        <v>5998</v>
      </c>
    </row>
    <row r="209" spans="2:10" ht="15.75" thickBot="1" x14ac:dyDescent="0.3">
      <c r="B209" s="110" t="s">
        <v>20</v>
      </c>
      <c r="C209" s="62">
        <v>769</v>
      </c>
      <c r="D209" s="62">
        <v>922</v>
      </c>
      <c r="E209" s="63">
        <f t="shared" si="29"/>
        <v>1691</v>
      </c>
      <c r="F209" s="144"/>
      <c r="G209" s="167" t="s">
        <v>90</v>
      </c>
      <c r="H209" s="115">
        <v>286</v>
      </c>
      <c r="I209" s="171" t="s">
        <v>64</v>
      </c>
      <c r="J209" s="185">
        <f>SUM(E199:E202)</f>
        <v>7950</v>
      </c>
    </row>
    <row r="210" spans="2:10" x14ac:dyDescent="0.25">
      <c r="B210" s="110" t="s">
        <v>21</v>
      </c>
      <c r="C210" s="62">
        <v>711</v>
      </c>
      <c r="D210" s="62">
        <v>734</v>
      </c>
      <c r="E210" s="63">
        <f t="shared" si="29"/>
        <v>1445</v>
      </c>
      <c r="F210" s="144"/>
      <c r="G210" s="167" t="s">
        <v>152</v>
      </c>
      <c r="H210" s="115">
        <v>266</v>
      </c>
    </row>
    <row r="211" spans="2:10" x14ac:dyDescent="0.25">
      <c r="B211" s="110" t="s">
        <v>22</v>
      </c>
      <c r="C211" s="62">
        <v>527</v>
      </c>
      <c r="D211" s="62">
        <v>591</v>
      </c>
      <c r="E211" s="63">
        <f t="shared" si="29"/>
        <v>1118</v>
      </c>
      <c r="F211" s="144"/>
      <c r="G211" s="167" t="s">
        <v>57</v>
      </c>
      <c r="H211" s="115">
        <v>350</v>
      </c>
    </row>
    <row r="212" spans="2:10" x14ac:dyDescent="0.25">
      <c r="B212" s="110" t="s">
        <v>23</v>
      </c>
      <c r="C212" s="62">
        <v>335</v>
      </c>
      <c r="D212" s="62">
        <v>438</v>
      </c>
      <c r="E212" s="63">
        <f t="shared" si="29"/>
        <v>773</v>
      </c>
      <c r="F212" s="144"/>
      <c r="G212" s="167" t="s">
        <v>151</v>
      </c>
      <c r="H212" s="115">
        <v>434</v>
      </c>
    </row>
    <row r="213" spans="2:10" x14ac:dyDescent="0.25">
      <c r="B213" s="110" t="s">
        <v>24</v>
      </c>
      <c r="C213" s="62">
        <v>248</v>
      </c>
      <c r="D213" s="62">
        <v>299</v>
      </c>
      <c r="E213" s="63">
        <f t="shared" si="29"/>
        <v>547</v>
      </c>
      <c r="F213" s="144"/>
      <c r="G213" s="167" t="s">
        <v>153</v>
      </c>
      <c r="H213" s="115">
        <v>491</v>
      </c>
    </row>
    <row r="214" spans="2:10" x14ac:dyDescent="0.25">
      <c r="B214" s="110" t="s">
        <v>25</v>
      </c>
      <c r="C214" s="62">
        <v>165</v>
      </c>
      <c r="D214" s="62">
        <v>243</v>
      </c>
      <c r="E214" s="63">
        <f t="shared" si="29"/>
        <v>408</v>
      </c>
      <c r="F214" s="144"/>
      <c r="G214" s="167" t="s">
        <v>154</v>
      </c>
      <c r="H214" s="115">
        <v>482</v>
      </c>
    </row>
    <row r="215" spans="2:10" x14ac:dyDescent="0.25">
      <c r="B215" s="110" t="s">
        <v>26</v>
      </c>
      <c r="C215" s="62">
        <v>164</v>
      </c>
      <c r="D215" s="62">
        <v>272</v>
      </c>
      <c r="E215" s="63">
        <f t="shared" si="29"/>
        <v>436</v>
      </c>
      <c r="F215" s="144"/>
      <c r="G215" s="167" t="s">
        <v>58</v>
      </c>
      <c r="H215" s="115">
        <v>467</v>
      </c>
    </row>
    <row r="216" spans="2:10" ht="15.75" thickBot="1" x14ac:dyDescent="0.3">
      <c r="B216" s="110" t="s">
        <v>97</v>
      </c>
      <c r="C216" s="64">
        <v>0</v>
      </c>
      <c r="D216" s="64">
        <v>0</v>
      </c>
      <c r="E216" s="65">
        <f t="shared" si="29"/>
        <v>0</v>
      </c>
      <c r="F216" s="144"/>
      <c r="G216" s="171" t="s">
        <v>63</v>
      </c>
      <c r="H216" s="118">
        <v>244</v>
      </c>
      <c r="I216" s="135"/>
    </row>
    <row r="217" spans="2:10" ht="15.75" thickBot="1" x14ac:dyDescent="0.3">
      <c r="B217" s="119" t="s">
        <v>14</v>
      </c>
      <c r="C217" s="70">
        <f>SUM(C199:C216)</f>
        <v>12354</v>
      </c>
      <c r="D217" s="70">
        <f>SUM(D199:D216)</f>
        <v>14109</v>
      </c>
      <c r="E217" s="70">
        <f>SUM(E199:E216)</f>
        <v>26463</v>
      </c>
      <c r="F217" s="144"/>
      <c r="G217" s="144"/>
      <c r="H217" s="144"/>
      <c r="I217" s="144"/>
      <c r="J217" s="47"/>
    </row>
    <row r="218" spans="2:10" x14ac:dyDescent="0.25">
      <c r="B218" s="144"/>
      <c r="C218" s="144"/>
      <c r="D218" s="144"/>
      <c r="E218" s="144"/>
      <c r="F218" s="144"/>
      <c r="I218" s="47"/>
      <c r="J218" s="47"/>
    </row>
    <row r="219" spans="2:10" x14ac:dyDescent="0.25">
      <c r="B219" s="144"/>
      <c r="C219" s="144"/>
      <c r="D219" s="144"/>
      <c r="E219" s="144"/>
      <c r="F219" s="144"/>
      <c r="G219" s="144"/>
      <c r="H219" s="149"/>
      <c r="I219" s="47"/>
      <c r="J219" s="47"/>
    </row>
    <row r="220" spans="2:10" ht="21.75" customHeight="1" thickBot="1" x14ac:dyDescent="0.3">
      <c r="B220" s="47" t="s">
        <v>105</v>
      </c>
      <c r="E220" s="186"/>
      <c r="F220" s="144"/>
      <c r="G220" s="47"/>
      <c r="H220" s="47"/>
      <c r="I220" s="47"/>
      <c r="J220" s="47"/>
    </row>
    <row r="221" spans="2:10" ht="26.25" customHeight="1" thickBot="1" x14ac:dyDescent="0.3">
      <c r="B221" s="271" t="s">
        <v>45</v>
      </c>
      <c r="C221" s="273" t="s">
        <v>79</v>
      </c>
      <c r="D221" s="274"/>
      <c r="E221" s="275"/>
      <c r="F221" s="144"/>
      <c r="G221" s="271" t="s">
        <v>45</v>
      </c>
      <c r="H221" s="273" t="s">
        <v>79</v>
      </c>
      <c r="I221" s="274"/>
      <c r="J221" s="275"/>
    </row>
    <row r="222" spans="2:10" ht="15.75" thickBot="1" x14ac:dyDescent="0.3">
      <c r="B222" s="272"/>
      <c r="C222" s="141" t="s">
        <v>2</v>
      </c>
      <c r="D222" s="142" t="s">
        <v>3</v>
      </c>
      <c r="E222" s="143" t="s">
        <v>4</v>
      </c>
      <c r="F222" s="144"/>
      <c r="G222" s="272"/>
      <c r="H222" s="141" t="s">
        <v>2</v>
      </c>
      <c r="I222" s="142" t="s">
        <v>3</v>
      </c>
      <c r="J222" s="143" t="s">
        <v>4</v>
      </c>
    </row>
    <row r="223" spans="2:10" x14ac:dyDescent="0.25">
      <c r="B223" s="110" t="s">
        <v>5</v>
      </c>
      <c r="C223" s="60">
        <v>1</v>
      </c>
      <c r="D223" s="60">
        <v>0</v>
      </c>
      <c r="E223" s="61">
        <f t="shared" ref="E223:E240" si="32">SUM(C223:D223)</f>
        <v>1</v>
      </c>
      <c r="F223" s="144"/>
      <c r="G223" s="113" t="s">
        <v>6</v>
      </c>
      <c r="H223" s="57">
        <f>SUM(C223:C224)</f>
        <v>12</v>
      </c>
      <c r="I223" s="66">
        <f>SUM(D223:D224)</f>
        <v>9</v>
      </c>
      <c r="J223" s="66">
        <f t="shared" ref="J223:J226" si="33">SUM(H223:I223)</f>
        <v>21</v>
      </c>
    </row>
    <row r="224" spans="2:10" x14ac:dyDescent="0.25">
      <c r="B224" s="114" t="s">
        <v>7</v>
      </c>
      <c r="C224" s="62">
        <v>11</v>
      </c>
      <c r="D224" s="62">
        <v>9</v>
      </c>
      <c r="E224" s="63">
        <f t="shared" si="32"/>
        <v>20</v>
      </c>
      <c r="F224" s="144"/>
      <c r="G224" s="116" t="s">
        <v>8</v>
      </c>
      <c r="H224" s="57">
        <f>SUM(C225:C226)</f>
        <v>64</v>
      </c>
      <c r="I224" s="67">
        <f>SUM(D225:D226)</f>
        <v>50</v>
      </c>
      <c r="J224" s="67">
        <f t="shared" si="33"/>
        <v>114</v>
      </c>
    </row>
    <row r="225" spans="2:10" x14ac:dyDescent="0.25">
      <c r="B225" s="110" t="s">
        <v>59</v>
      </c>
      <c r="C225" s="62">
        <v>29</v>
      </c>
      <c r="D225" s="62">
        <v>25</v>
      </c>
      <c r="E225" s="63">
        <f t="shared" si="32"/>
        <v>54</v>
      </c>
      <c r="F225" s="144"/>
      <c r="G225" s="116" t="s">
        <v>10</v>
      </c>
      <c r="H225" s="57">
        <f>SUM(C227:C235)</f>
        <v>333</v>
      </c>
      <c r="I225" s="67">
        <f>SUM(D227:D235)</f>
        <v>305</v>
      </c>
      <c r="J225" s="67">
        <f t="shared" si="33"/>
        <v>638</v>
      </c>
    </row>
    <row r="226" spans="2:10" ht="15.75" thickBot="1" x14ac:dyDescent="0.3">
      <c r="B226" s="110" t="s">
        <v>11</v>
      </c>
      <c r="C226" s="62">
        <v>35</v>
      </c>
      <c r="D226" s="62">
        <v>25</v>
      </c>
      <c r="E226" s="63">
        <f t="shared" si="32"/>
        <v>60</v>
      </c>
      <c r="F226" s="144"/>
      <c r="G226" s="116" t="s">
        <v>12</v>
      </c>
      <c r="H226" s="57">
        <f>SUM(C236:C239)</f>
        <v>83</v>
      </c>
      <c r="I226" s="67">
        <f>SUM(D236:D239)</f>
        <v>94</v>
      </c>
      <c r="J226" s="67">
        <f t="shared" si="33"/>
        <v>177</v>
      </c>
    </row>
    <row r="227" spans="2:10" ht="15.75" thickBot="1" x14ac:dyDescent="0.3">
      <c r="B227" s="110" t="s">
        <v>13</v>
      </c>
      <c r="C227" s="62">
        <v>37</v>
      </c>
      <c r="D227" s="62">
        <v>32</v>
      </c>
      <c r="E227" s="63">
        <f t="shared" si="32"/>
        <v>69</v>
      </c>
      <c r="F227" s="144"/>
      <c r="G227" s="117" t="s">
        <v>14</v>
      </c>
      <c r="H227" s="69">
        <f>SUM(H223:H226)</f>
        <v>492</v>
      </c>
      <c r="I227" s="69">
        <f t="shared" ref="I227" si="34">SUM(I223:I226)</f>
        <v>458</v>
      </c>
      <c r="J227" s="69">
        <f t="shared" ref="J227" si="35">SUM(J223:J226)</f>
        <v>950</v>
      </c>
    </row>
    <row r="228" spans="2:10" ht="15.75" thickBot="1" x14ac:dyDescent="0.3">
      <c r="B228" s="110" t="s">
        <v>15</v>
      </c>
      <c r="C228" s="62">
        <v>44</v>
      </c>
      <c r="D228" s="62">
        <v>32</v>
      </c>
      <c r="E228" s="63">
        <f t="shared" si="32"/>
        <v>76</v>
      </c>
      <c r="F228" s="144"/>
    </row>
    <row r="229" spans="2:10" x14ac:dyDescent="0.25">
      <c r="B229" s="110" t="s">
        <v>16</v>
      </c>
      <c r="C229" s="62">
        <v>30</v>
      </c>
      <c r="D229" s="62">
        <v>27</v>
      </c>
      <c r="E229" s="63">
        <f t="shared" si="32"/>
        <v>57</v>
      </c>
      <c r="F229" s="144"/>
      <c r="G229" s="166" t="s">
        <v>145</v>
      </c>
      <c r="H229" s="66">
        <v>0</v>
      </c>
      <c r="I229" s="242" t="s">
        <v>60</v>
      </c>
      <c r="J229" s="66">
        <f>SUM(C227:C231)</f>
        <v>162</v>
      </c>
    </row>
    <row r="230" spans="2:10" ht="15.75" thickBot="1" x14ac:dyDescent="0.3">
      <c r="B230" s="110" t="s">
        <v>17</v>
      </c>
      <c r="C230" s="62">
        <v>25</v>
      </c>
      <c r="D230" s="62">
        <v>27</v>
      </c>
      <c r="E230" s="63">
        <f t="shared" si="32"/>
        <v>52</v>
      </c>
      <c r="F230" s="144"/>
      <c r="G230" s="167" t="s">
        <v>146</v>
      </c>
      <c r="H230" s="67">
        <v>0</v>
      </c>
      <c r="I230" s="243" t="s">
        <v>61</v>
      </c>
      <c r="J230" s="51">
        <f>SUM(D232:D235)</f>
        <v>164</v>
      </c>
    </row>
    <row r="231" spans="2:10" ht="15.75" thickBot="1" x14ac:dyDescent="0.3">
      <c r="B231" s="110" t="s">
        <v>18</v>
      </c>
      <c r="C231" s="62">
        <v>26</v>
      </c>
      <c r="D231" s="62">
        <v>23</v>
      </c>
      <c r="E231" s="63">
        <f t="shared" si="32"/>
        <v>49</v>
      </c>
      <c r="F231" s="144"/>
      <c r="G231" s="167" t="s">
        <v>147</v>
      </c>
      <c r="H231" s="67">
        <v>0</v>
      </c>
      <c r="I231" s="100"/>
      <c r="J231" s="90"/>
    </row>
    <row r="232" spans="2:10" x14ac:dyDescent="0.25">
      <c r="B232" s="110" t="s">
        <v>19</v>
      </c>
      <c r="C232" s="62">
        <v>48</v>
      </c>
      <c r="D232" s="62">
        <v>37</v>
      </c>
      <c r="E232" s="63">
        <f t="shared" si="32"/>
        <v>85</v>
      </c>
      <c r="F232" s="144"/>
      <c r="G232" s="167" t="s">
        <v>89</v>
      </c>
      <c r="H232" s="67">
        <v>0</v>
      </c>
      <c r="I232" s="166" t="s">
        <v>148</v>
      </c>
      <c r="J232" s="184">
        <f>+H236+H237+H238+E225+E226</f>
        <v>131</v>
      </c>
    </row>
    <row r="233" spans="2:10" ht="15.75" thickBot="1" x14ac:dyDescent="0.3">
      <c r="B233" s="110" t="s">
        <v>20</v>
      </c>
      <c r="C233" s="62">
        <v>38</v>
      </c>
      <c r="D233" s="62">
        <v>43</v>
      </c>
      <c r="E233" s="63">
        <f t="shared" si="32"/>
        <v>81</v>
      </c>
      <c r="F233" s="144"/>
      <c r="G233" s="167" t="s">
        <v>90</v>
      </c>
      <c r="H233" s="67">
        <v>1</v>
      </c>
      <c r="I233" s="171" t="s">
        <v>64</v>
      </c>
      <c r="J233" s="185">
        <f>SUM(E223:E226)</f>
        <v>135</v>
      </c>
    </row>
    <row r="234" spans="2:10" x14ac:dyDescent="0.25">
      <c r="B234" s="110" t="s">
        <v>21</v>
      </c>
      <c r="C234" s="62">
        <v>45</v>
      </c>
      <c r="D234" s="62">
        <v>43</v>
      </c>
      <c r="E234" s="63">
        <f t="shared" si="32"/>
        <v>88</v>
      </c>
      <c r="F234" s="144"/>
      <c r="G234" s="167" t="s">
        <v>152</v>
      </c>
      <c r="H234" s="67">
        <v>1</v>
      </c>
    </row>
    <row r="235" spans="2:10" x14ac:dyDescent="0.25">
      <c r="B235" s="110" t="s">
        <v>22</v>
      </c>
      <c r="C235" s="62">
        <v>40</v>
      </c>
      <c r="D235" s="62">
        <v>41</v>
      </c>
      <c r="E235" s="63">
        <f t="shared" si="32"/>
        <v>81</v>
      </c>
      <c r="F235" s="144"/>
      <c r="G235" s="167" t="s">
        <v>57</v>
      </c>
      <c r="H235" s="67">
        <v>2</v>
      </c>
    </row>
    <row r="236" spans="2:10" x14ac:dyDescent="0.25">
      <c r="B236" s="110" t="s">
        <v>23</v>
      </c>
      <c r="C236" s="62">
        <v>32</v>
      </c>
      <c r="D236" s="62">
        <v>26</v>
      </c>
      <c r="E236" s="63">
        <f t="shared" si="32"/>
        <v>58</v>
      </c>
      <c r="F236" s="144"/>
      <c r="G236" s="167" t="s">
        <v>151</v>
      </c>
      <c r="H236" s="67">
        <v>4</v>
      </c>
    </row>
    <row r="237" spans="2:10" x14ac:dyDescent="0.25">
      <c r="B237" s="110" t="s">
        <v>24</v>
      </c>
      <c r="C237" s="62">
        <v>13</v>
      </c>
      <c r="D237" s="62">
        <v>22</v>
      </c>
      <c r="E237" s="63">
        <f t="shared" si="32"/>
        <v>35</v>
      </c>
      <c r="F237" s="144"/>
      <c r="G237" s="167" t="s">
        <v>153</v>
      </c>
      <c r="H237" s="67">
        <v>5</v>
      </c>
    </row>
    <row r="238" spans="2:10" x14ac:dyDescent="0.25">
      <c r="B238" s="110" t="s">
        <v>25</v>
      </c>
      <c r="C238" s="62">
        <v>17</v>
      </c>
      <c r="D238" s="62">
        <v>24</v>
      </c>
      <c r="E238" s="63">
        <f t="shared" si="32"/>
        <v>41</v>
      </c>
      <c r="F238" s="144"/>
      <c r="G238" s="167" t="s">
        <v>154</v>
      </c>
      <c r="H238" s="67">
        <v>8</v>
      </c>
    </row>
    <row r="239" spans="2:10" x14ac:dyDescent="0.25">
      <c r="B239" s="110" t="s">
        <v>26</v>
      </c>
      <c r="C239" s="62">
        <v>21</v>
      </c>
      <c r="D239" s="62">
        <v>22</v>
      </c>
      <c r="E239" s="63">
        <f t="shared" si="32"/>
        <v>43</v>
      </c>
      <c r="F239" s="144"/>
      <c r="G239" s="167" t="s">
        <v>58</v>
      </c>
      <c r="H239" s="67">
        <v>8</v>
      </c>
    </row>
    <row r="240" spans="2:10" ht="15.75" thickBot="1" x14ac:dyDescent="0.3">
      <c r="B240" s="110" t="s">
        <v>97</v>
      </c>
      <c r="C240" s="64">
        <v>0</v>
      </c>
      <c r="D240" s="64">
        <v>0</v>
      </c>
      <c r="E240" s="65">
        <f t="shared" si="32"/>
        <v>0</v>
      </c>
      <c r="F240" s="144"/>
      <c r="G240" s="171" t="s">
        <v>63</v>
      </c>
      <c r="H240" s="51">
        <v>21</v>
      </c>
      <c r="I240" s="135"/>
    </row>
    <row r="241" spans="2:10" ht="15.75" thickBot="1" x14ac:dyDescent="0.3">
      <c r="B241" s="119" t="s">
        <v>14</v>
      </c>
      <c r="C241" s="70">
        <f>SUM(C223:C240)</f>
        <v>492</v>
      </c>
      <c r="D241" s="70">
        <f>SUM(D223:D240)</f>
        <v>458</v>
      </c>
      <c r="E241" s="70">
        <f>SUM(E223:E240)</f>
        <v>950</v>
      </c>
      <c r="F241" s="144"/>
      <c r="G241" s="144"/>
      <c r="H241" s="144"/>
      <c r="I241" s="144"/>
      <c r="J241" s="47"/>
    </row>
    <row r="242" spans="2:10" x14ac:dyDescent="0.25">
      <c r="B242" s="144"/>
      <c r="C242" s="144"/>
      <c r="D242" s="144"/>
      <c r="E242" s="144"/>
      <c r="F242" s="144"/>
      <c r="I242" s="47"/>
      <c r="J242" s="47"/>
    </row>
    <row r="243" spans="2:10" x14ac:dyDescent="0.25">
      <c r="B243" s="144"/>
      <c r="C243" s="144"/>
      <c r="D243" s="144"/>
      <c r="E243" s="144"/>
      <c r="F243" s="144"/>
      <c r="G243" s="144"/>
      <c r="H243" s="149"/>
      <c r="I243" s="47"/>
      <c r="J243" s="47"/>
    </row>
    <row r="244" spans="2:10" ht="21" customHeight="1" thickBot="1" x14ac:dyDescent="0.3">
      <c r="B244" s="47" t="s">
        <v>106</v>
      </c>
      <c r="E244" s="186"/>
      <c r="F244" s="144"/>
      <c r="G244" s="47"/>
      <c r="H244" s="47"/>
      <c r="I244" s="47"/>
      <c r="J244" s="47"/>
    </row>
    <row r="245" spans="2:10" ht="25.5" customHeight="1" thickBot="1" x14ac:dyDescent="0.3">
      <c r="B245" s="271" t="s">
        <v>45</v>
      </c>
      <c r="C245" s="273" t="s">
        <v>80</v>
      </c>
      <c r="D245" s="274"/>
      <c r="E245" s="275"/>
      <c r="F245" s="144"/>
      <c r="G245" s="271" t="s">
        <v>45</v>
      </c>
      <c r="H245" s="273" t="s">
        <v>80</v>
      </c>
      <c r="I245" s="274"/>
      <c r="J245" s="275"/>
    </row>
    <row r="246" spans="2:10" ht="15.75" thickBot="1" x14ac:dyDescent="0.3">
      <c r="B246" s="272"/>
      <c r="C246" s="141" t="s">
        <v>2</v>
      </c>
      <c r="D246" s="142" t="s">
        <v>3</v>
      </c>
      <c r="E246" s="143" t="s">
        <v>4</v>
      </c>
      <c r="F246" s="144"/>
      <c r="G246" s="272"/>
      <c r="H246" s="141" t="s">
        <v>2</v>
      </c>
      <c r="I246" s="142" t="s">
        <v>3</v>
      </c>
      <c r="J246" s="228" t="s">
        <v>4</v>
      </c>
    </row>
    <row r="247" spans="2:10" x14ac:dyDescent="0.25">
      <c r="B247" s="110" t="s">
        <v>5</v>
      </c>
      <c r="C247" s="60">
        <v>6</v>
      </c>
      <c r="D247" s="60">
        <v>2</v>
      </c>
      <c r="E247" s="61">
        <f t="shared" ref="E247:E264" si="36">SUM(C247:D247)</f>
        <v>8</v>
      </c>
      <c r="F247" s="144"/>
      <c r="G247" s="113" t="s">
        <v>6</v>
      </c>
      <c r="H247" s="57">
        <f>SUM(C247:C248)</f>
        <v>25</v>
      </c>
      <c r="I247" s="66">
        <f>SUM(D247:D248)</f>
        <v>12</v>
      </c>
      <c r="J247" s="66">
        <f t="shared" ref="J247:J250" si="37">SUM(H247:I247)</f>
        <v>37</v>
      </c>
    </row>
    <row r="248" spans="2:10" x14ac:dyDescent="0.25">
      <c r="B248" s="114" t="s">
        <v>7</v>
      </c>
      <c r="C248" s="62">
        <v>19</v>
      </c>
      <c r="D248" s="62">
        <v>10</v>
      </c>
      <c r="E248" s="63">
        <f t="shared" si="36"/>
        <v>29</v>
      </c>
      <c r="F248" s="144"/>
      <c r="G248" s="116" t="s">
        <v>8</v>
      </c>
      <c r="H248" s="57">
        <f>SUM(C249:C250)</f>
        <v>20</v>
      </c>
      <c r="I248" s="67">
        <f>SUM(D249:D250)</f>
        <v>45</v>
      </c>
      <c r="J248" s="67">
        <f t="shared" si="37"/>
        <v>65</v>
      </c>
    </row>
    <row r="249" spans="2:10" x14ac:dyDescent="0.25">
      <c r="B249" s="110" t="s">
        <v>59</v>
      </c>
      <c r="C249" s="62">
        <v>9</v>
      </c>
      <c r="D249" s="62">
        <v>25</v>
      </c>
      <c r="E249" s="63">
        <f t="shared" si="36"/>
        <v>34</v>
      </c>
      <c r="F249" s="144"/>
      <c r="G249" s="116" t="s">
        <v>10</v>
      </c>
      <c r="H249" s="57">
        <f>SUM(C251:C259)</f>
        <v>141</v>
      </c>
      <c r="I249" s="67">
        <f>SUM(D251:D259)</f>
        <v>154</v>
      </c>
      <c r="J249" s="67">
        <f t="shared" si="37"/>
        <v>295</v>
      </c>
    </row>
    <row r="250" spans="2:10" ht="15.75" thickBot="1" x14ac:dyDescent="0.3">
      <c r="B250" s="110" t="s">
        <v>11</v>
      </c>
      <c r="C250" s="62">
        <v>11</v>
      </c>
      <c r="D250" s="62">
        <v>20</v>
      </c>
      <c r="E250" s="63">
        <f t="shared" si="36"/>
        <v>31</v>
      </c>
      <c r="F250" s="144"/>
      <c r="G250" s="116" t="s">
        <v>12</v>
      </c>
      <c r="H250" s="57">
        <f>SUM(C260:C263)</f>
        <v>39</v>
      </c>
      <c r="I250" s="67">
        <f>SUM(D260:D263)</f>
        <v>44</v>
      </c>
      <c r="J250" s="67">
        <f t="shared" si="37"/>
        <v>83</v>
      </c>
    </row>
    <row r="251" spans="2:10" ht="15.75" thickBot="1" x14ac:dyDescent="0.3">
      <c r="B251" s="110" t="s">
        <v>13</v>
      </c>
      <c r="C251" s="62">
        <v>26</v>
      </c>
      <c r="D251" s="62">
        <v>11</v>
      </c>
      <c r="E251" s="63">
        <f t="shared" si="36"/>
        <v>37</v>
      </c>
      <c r="F251" s="144"/>
      <c r="G251" s="117" t="s">
        <v>14</v>
      </c>
      <c r="H251" s="69">
        <f>SUM(H247:H250)</f>
        <v>225</v>
      </c>
      <c r="I251" s="69">
        <f t="shared" ref="I251" si="38">SUM(I247:I250)</f>
        <v>255</v>
      </c>
      <c r="J251" s="70">
        <f t="shared" ref="J251" si="39">SUM(J247:J250)</f>
        <v>480</v>
      </c>
    </row>
    <row r="252" spans="2:10" ht="15.75" thickBot="1" x14ac:dyDescent="0.3">
      <c r="B252" s="110" t="s">
        <v>15</v>
      </c>
      <c r="C252" s="62">
        <v>9</v>
      </c>
      <c r="D252" s="62">
        <v>20</v>
      </c>
      <c r="E252" s="63">
        <f t="shared" si="36"/>
        <v>29</v>
      </c>
      <c r="F252" s="144"/>
    </row>
    <row r="253" spans="2:10" x14ac:dyDescent="0.25">
      <c r="B253" s="110" t="s">
        <v>16</v>
      </c>
      <c r="C253" s="62">
        <v>11</v>
      </c>
      <c r="D253" s="62">
        <v>21</v>
      </c>
      <c r="E253" s="63">
        <f t="shared" si="36"/>
        <v>32</v>
      </c>
      <c r="F253" s="144"/>
      <c r="G253" s="166" t="s">
        <v>145</v>
      </c>
      <c r="H253" s="111">
        <v>1</v>
      </c>
      <c r="I253" s="242" t="s">
        <v>60</v>
      </c>
      <c r="J253" s="66">
        <f>SUM(C251:C255)</f>
        <v>69</v>
      </c>
    </row>
    <row r="254" spans="2:10" ht="15.75" thickBot="1" x14ac:dyDescent="0.3">
      <c r="B254" s="110" t="s">
        <v>17</v>
      </c>
      <c r="C254" s="62">
        <v>13</v>
      </c>
      <c r="D254" s="62">
        <v>15</v>
      </c>
      <c r="E254" s="63">
        <f t="shared" si="36"/>
        <v>28</v>
      </c>
      <c r="F254" s="144"/>
      <c r="G254" s="167" t="s">
        <v>146</v>
      </c>
      <c r="H254" s="115">
        <v>1</v>
      </c>
      <c r="I254" s="243" t="s">
        <v>61</v>
      </c>
      <c r="J254" s="51">
        <f>SUM(D256:D259)</f>
        <v>70</v>
      </c>
    </row>
    <row r="255" spans="2:10" ht="15.75" thickBot="1" x14ac:dyDescent="0.3">
      <c r="B255" s="110" t="s">
        <v>18</v>
      </c>
      <c r="C255" s="62">
        <v>10</v>
      </c>
      <c r="D255" s="62">
        <v>17</v>
      </c>
      <c r="E255" s="63">
        <f t="shared" si="36"/>
        <v>27</v>
      </c>
      <c r="F255" s="144"/>
      <c r="G255" s="167" t="s">
        <v>147</v>
      </c>
      <c r="H255" s="115">
        <v>3</v>
      </c>
      <c r="I255" s="100"/>
      <c r="J255" s="90"/>
    </row>
    <row r="256" spans="2:10" x14ac:dyDescent="0.25">
      <c r="B256" s="110" t="s">
        <v>19</v>
      </c>
      <c r="C256" s="62">
        <v>9</v>
      </c>
      <c r="D256" s="62">
        <v>13</v>
      </c>
      <c r="E256" s="63">
        <f t="shared" si="36"/>
        <v>22</v>
      </c>
      <c r="F256" s="144"/>
      <c r="G256" s="167" t="s">
        <v>89</v>
      </c>
      <c r="H256" s="115">
        <v>2</v>
      </c>
      <c r="I256" s="166" t="s">
        <v>148</v>
      </c>
      <c r="J256" s="184">
        <f>+H260+H261+H262+E249+E250</f>
        <v>81</v>
      </c>
    </row>
    <row r="257" spans="2:10" ht="15.75" thickBot="1" x14ac:dyDescent="0.3">
      <c r="B257" s="110" t="s">
        <v>20</v>
      </c>
      <c r="C257" s="62">
        <v>18</v>
      </c>
      <c r="D257" s="62">
        <v>19</v>
      </c>
      <c r="E257" s="63">
        <f t="shared" si="36"/>
        <v>37</v>
      </c>
      <c r="F257" s="144"/>
      <c r="G257" s="167" t="s">
        <v>90</v>
      </c>
      <c r="H257" s="115">
        <v>1</v>
      </c>
      <c r="I257" s="171" t="s">
        <v>64</v>
      </c>
      <c r="J257" s="185">
        <f>SUM(E247:E250)</f>
        <v>102</v>
      </c>
    </row>
    <row r="258" spans="2:10" x14ac:dyDescent="0.25">
      <c r="B258" s="110" t="s">
        <v>21</v>
      </c>
      <c r="C258" s="62">
        <v>23</v>
      </c>
      <c r="D258" s="62">
        <v>21</v>
      </c>
      <c r="E258" s="63">
        <f t="shared" si="36"/>
        <v>44</v>
      </c>
      <c r="F258" s="144"/>
      <c r="G258" s="167" t="s">
        <v>152</v>
      </c>
      <c r="H258" s="115">
        <v>6</v>
      </c>
    </row>
    <row r="259" spans="2:10" x14ac:dyDescent="0.25">
      <c r="B259" s="110" t="s">
        <v>22</v>
      </c>
      <c r="C259" s="62">
        <v>22</v>
      </c>
      <c r="D259" s="62">
        <v>17</v>
      </c>
      <c r="E259" s="63">
        <f t="shared" si="36"/>
        <v>39</v>
      </c>
      <c r="F259" s="144"/>
      <c r="G259" s="167" t="s">
        <v>57</v>
      </c>
      <c r="H259" s="115">
        <v>7</v>
      </c>
    </row>
    <row r="260" spans="2:10" x14ac:dyDescent="0.25">
      <c r="B260" s="110" t="s">
        <v>23</v>
      </c>
      <c r="C260" s="62">
        <v>12</v>
      </c>
      <c r="D260" s="62">
        <v>9</v>
      </c>
      <c r="E260" s="63">
        <f t="shared" si="36"/>
        <v>21</v>
      </c>
      <c r="F260" s="144"/>
      <c r="G260" s="167" t="s">
        <v>151</v>
      </c>
      <c r="H260" s="115">
        <v>5</v>
      </c>
    </row>
    <row r="261" spans="2:10" x14ac:dyDescent="0.25">
      <c r="B261" s="110" t="s">
        <v>24</v>
      </c>
      <c r="C261" s="62">
        <v>13</v>
      </c>
      <c r="D261" s="62">
        <v>13</v>
      </c>
      <c r="E261" s="63">
        <f t="shared" si="36"/>
        <v>26</v>
      </c>
      <c r="F261" s="144"/>
      <c r="G261" s="167" t="s">
        <v>153</v>
      </c>
      <c r="H261" s="115">
        <v>8</v>
      </c>
    </row>
    <row r="262" spans="2:10" x14ac:dyDescent="0.25">
      <c r="B262" s="110" t="s">
        <v>25</v>
      </c>
      <c r="C262" s="62">
        <v>7</v>
      </c>
      <c r="D262" s="62">
        <v>6</v>
      </c>
      <c r="E262" s="63">
        <f t="shared" si="36"/>
        <v>13</v>
      </c>
      <c r="F262" s="144"/>
      <c r="G262" s="167" t="s">
        <v>154</v>
      </c>
      <c r="H262" s="115">
        <v>3</v>
      </c>
    </row>
    <row r="263" spans="2:10" x14ac:dyDescent="0.25">
      <c r="B263" s="110" t="s">
        <v>26</v>
      </c>
      <c r="C263" s="62">
        <v>7</v>
      </c>
      <c r="D263" s="62">
        <v>16</v>
      </c>
      <c r="E263" s="63">
        <f t="shared" si="36"/>
        <v>23</v>
      </c>
      <c r="F263" s="144"/>
      <c r="G263" s="167" t="s">
        <v>58</v>
      </c>
      <c r="H263" s="115">
        <v>4</v>
      </c>
    </row>
    <row r="264" spans="2:10" ht="15.75" thickBot="1" x14ac:dyDescent="0.3">
      <c r="B264" s="110" t="s">
        <v>97</v>
      </c>
      <c r="C264" s="64">
        <v>0</v>
      </c>
      <c r="D264" s="64">
        <v>0</v>
      </c>
      <c r="E264" s="65">
        <f t="shared" si="36"/>
        <v>0</v>
      </c>
      <c r="F264" s="144"/>
      <c r="G264" s="171" t="s">
        <v>63</v>
      </c>
      <c r="H264" s="118">
        <v>6</v>
      </c>
      <c r="I264" s="135"/>
    </row>
    <row r="265" spans="2:10" ht="15.75" thickBot="1" x14ac:dyDescent="0.3">
      <c r="B265" s="119" t="s">
        <v>14</v>
      </c>
      <c r="C265" s="70">
        <f>SUM(C247:C264)</f>
        <v>225</v>
      </c>
      <c r="D265" s="70">
        <f>SUM(D247:D264)</f>
        <v>255</v>
      </c>
      <c r="E265" s="70">
        <f>SUM(E247:E264)</f>
        <v>480</v>
      </c>
      <c r="F265" s="144"/>
      <c r="G265" s="144"/>
      <c r="H265" s="144"/>
      <c r="I265" s="144"/>
      <c r="J265" s="47"/>
    </row>
    <row r="266" spans="2:10" ht="15.75" customHeight="1" x14ac:dyDescent="0.25">
      <c r="E266" s="186"/>
      <c r="F266" s="144"/>
      <c r="I266" s="47"/>
      <c r="J266" s="47"/>
    </row>
    <row r="267" spans="2:10" x14ac:dyDescent="0.25">
      <c r="F267" s="144"/>
      <c r="G267" s="47"/>
      <c r="H267" s="47"/>
      <c r="I267" s="47"/>
      <c r="J267" s="47"/>
    </row>
    <row r="268" spans="2:10" x14ac:dyDescent="0.25">
      <c r="F268" s="144"/>
      <c r="G268" s="47"/>
      <c r="H268" s="47"/>
      <c r="I268" s="47"/>
      <c r="J268" s="47"/>
    </row>
    <row r="269" spans="2:10" x14ac:dyDescent="0.25">
      <c r="F269" s="144"/>
      <c r="G269" s="47"/>
      <c r="H269" s="47"/>
      <c r="I269" s="47"/>
      <c r="J269" s="47"/>
    </row>
    <row r="270" spans="2:10" x14ac:dyDescent="0.25">
      <c r="F270" s="144"/>
      <c r="G270" s="47"/>
      <c r="H270" s="47"/>
      <c r="I270" s="47"/>
      <c r="J270" s="47"/>
    </row>
    <row r="271" spans="2:10" x14ac:dyDescent="0.25">
      <c r="G271" s="47"/>
      <c r="H271" s="47"/>
      <c r="I271" s="47"/>
      <c r="J271" s="47"/>
    </row>
    <row r="272" spans="2:10" x14ac:dyDescent="0.25">
      <c r="G272" s="47"/>
      <c r="H272" s="47"/>
      <c r="I272" s="47"/>
      <c r="J272" s="47"/>
    </row>
  </sheetData>
  <mergeCells count="48">
    <mergeCell ref="B101:B102"/>
    <mergeCell ref="C101:E101"/>
    <mergeCell ref="G101:G102"/>
    <mergeCell ref="H101:J101"/>
    <mergeCell ref="B54:B55"/>
    <mergeCell ref="C54:E54"/>
    <mergeCell ref="G54:G55"/>
    <mergeCell ref="H54:J54"/>
    <mergeCell ref="B29:J29"/>
    <mergeCell ref="B1:J1"/>
    <mergeCell ref="B7:B8"/>
    <mergeCell ref="C7:E7"/>
    <mergeCell ref="G7:G8"/>
    <mergeCell ref="H7:J7"/>
    <mergeCell ref="B2:J2"/>
    <mergeCell ref="G4:J5"/>
    <mergeCell ref="B31:B32"/>
    <mergeCell ref="C31:E31"/>
    <mergeCell ref="G31:G32"/>
    <mergeCell ref="H31:J31"/>
    <mergeCell ref="B78:B79"/>
    <mergeCell ref="C78:E78"/>
    <mergeCell ref="G78:G79"/>
    <mergeCell ref="H78:J78"/>
    <mergeCell ref="B125:B126"/>
    <mergeCell ref="C125:E125"/>
    <mergeCell ref="G125:G126"/>
    <mergeCell ref="H125:J125"/>
    <mergeCell ref="G221:G222"/>
    <mergeCell ref="H221:J221"/>
    <mergeCell ref="B173:B174"/>
    <mergeCell ref="C173:E173"/>
    <mergeCell ref="G173:G174"/>
    <mergeCell ref="H173:J173"/>
    <mergeCell ref="B149:B150"/>
    <mergeCell ref="C149:E149"/>
    <mergeCell ref="G149:G150"/>
    <mergeCell ref="H149:J149"/>
    <mergeCell ref="B245:B246"/>
    <mergeCell ref="C245:E245"/>
    <mergeCell ref="G245:G246"/>
    <mergeCell ref="H245:J245"/>
    <mergeCell ref="B197:B198"/>
    <mergeCell ref="C197:E197"/>
    <mergeCell ref="G197:G198"/>
    <mergeCell ref="H197:J197"/>
    <mergeCell ref="B221:B222"/>
    <mergeCell ref="C221:E221"/>
  </mergeCells>
  <printOptions horizontalCentered="1" verticalCentered="1"/>
  <pageMargins left="0.23622047244094491" right="0.23622047244094491" top="0.15748031496062992" bottom="0.39370078740157483" header="0.31496062992125984" footer="0.31496062992125984"/>
  <pageSetup scale="60" orientation="portrait" r:id="rId1"/>
  <headerFooter>
    <oddFooter>&amp;C&amp;"-,Cursiva"&amp;K01+048Depto. Estadísticas y Gestión de la Información - Servicio de Salud Osorno</oddFooter>
  </headerFooter>
  <rowBreaks count="2" manualBreakCount="2">
    <brk id="123" max="16383" man="1"/>
    <brk id="195" max="16383" man="1"/>
  </rowBreaks>
  <ignoredErrors>
    <ignoredError sqref="H34:I36 H81:I83 H128:I130 H152:I154 H176:I178 H200:I202 H224:I226 H248:I250 H175:I175 H199:I199 H223:I223 H247:I247 H151:I151 H127:I127 H80:I80 H33:I33 J253:J254 J229:J230 J205:J206 J181:J182 J157:J158 J133:J134 H103:I106 J109:J110 J86:J87 J62:J63 J39:J40 H56:I59" formulaRange="1"/>
    <ignoredError sqref="B15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93"/>
  <sheetViews>
    <sheetView zoomScaleNormal="100" zoomScaleSheetLayoutView="85" workbookViewId="0">
      <pane ySplit="2" topLeftCell="A3" activePane="bottomLeft" state="frozen"/>
      <selection pane="bottomLeft" activeCell="L49" sqref="L49"/>
    </sheetView>
  </sheetViews>
  <sheetFormatPr baseColWidth="10" defaultRowHeight="15" x14ac:dyDescent="0.25"/>
  <cols>
    <col min="1" max="1" width="1.42578125" style="82" customWidth="1"/>
    <col min="2" max="5" width="13.7109375" style="82" customWidth="1"/>
    <col min="6" max="6" width="6.7109375" style="82" customWidth="1"/>
    <col min="7" max="8" width="13.7109375" style="82" customWidth="1"/>
    <col min="9" max="9" width="15.42578125" style="82" bestFit="1" customWidth="1"/>
    <col min="10" max="10" width="13.7109375" style="82" customWidth="1"/>
    <col min="11" max="11" width="16.5703125" style="82" customWidth="1"/>
    <col min="12" max="16384" width="11.42578125" style="82"/>
  </cols>
  <sheetData>
    <row r="1" spans="2:17" s="102" customFormat="1" ht="19.5" customHeight="1" x14ac:dyDescent="0.25">
      <c r="B1" s="277" t="str">
        <f>+OSORNO!B1</f>
        <v>POBLACIÓN INSCRITA VALIDADA POR FONASA AÑO 2022 SEGÚN SEXO Y EDAD</v>
      </c>
      <c r="C1" s="277"/>
      <c r="D1" s="277"/>
      <c r="E1" s="277"/>
      <c r="F1" s="277"/>
      <c r="G1" s="277"/>
      <c r="H1" s="277"/>
      <c r="I1" s="277"/>
      <c r="J1" s="277"/>
    </row>
    <row r="2" spans="2:17" s="102" customFormat="1" ht="18.75" x14ac:dyDescent="0.25">
      <c r="B2" s="291" t="s">
        <v>167</v>
      </c>
      <c r="C2" s="284"/>
      <c r="D2" s="284"/>
      <c r="E2" s="284"/>
      <c r="F2" s="284"/>
      <c r="G2" s="284"/>
      <c r="H2" s="284"/>
      <c r="I2" s="284"/>
      <c r="J2" s="284"/>
    </row>
    <row r="3" spans="2:17" s="138" customFormat="1" ht="6" customHeight="1" x14ac:dyDescent="0.25">
      <c r="F3" s="134"/>
    </row>
    <row r="4" spans="2:17" x14ac:dyDescent="0.25">
      <c r="B4" s="130" t="s">
        <v>66</v>
      </c>
      <c r="C4" s="131" t="s">
        <v>29</v>
      </c>
      <c r="E4" s="27"/>
      <c r="G4" s="285" t="s">
        <v>185</v>
      </c>
      <c r="H4" s="285"/>
      <c r="I4" s="285"/>
      <c r="J4" s="285"/>
    </row>
    <row r="5" spans="2:17" x14ac:dyDescent="0.25">
      <c r="B5" s="130" t="s">
        <v>44</v>
      </c>
      <c r="C5" s="133">
        <v>10302</v>
      </c>
      <c r="G5" s="285"/>
      <c r="H5" s="285"/>
      <c r="I5" s="285"/>
      <c r="J5" s="285"/>
    </row>
    <row r="6" spans="2:17" ht="15.75" thickBot="1" x14ac:dyDescent="0.3">
      <c r="B6" s="47" t="s">
        <v>108</v>
      </c>
      <c r="F6" s="83"/>
    </row>
    <row r="7" spans="2:17" ht="31.5" customHeight="1" thickBot="1" x14ac:dyDescent="0.3">
      <c r="B7" s="278" t="s">
        <v>45</v>
      </c>
      <c r="C7" s="280" t="s">
        <v>71</v>
      </c>
      <c r="D7" s="281"/>
      <c r="E7" s="282"/>
      <c r="F7" s="134"/>
      <c r="G7" s="278" t="s">
        <v>45</v>
      </c>
      <c r="H7" s="280" t="s">
        <v>71</v>
      </c>
      <c r="I7" s="281"/>
      <c r="J7" s="282"/>
    </row>
    <row r="8" spans="2:17" ht="15.75" thickBot="1" x14ac:dyDescent="0.3">
      <c r="B8" s="279"/>
      <c r="C8" s="78" t="s">
        <v>2</v>
      </c>
      <c r="D8" s="79" t="s">
        <v>3</v>
      </c>
      <c r="E8" s="80" t="s">
        <v>4</v>
      </c>
      <c r="F8" s="135"/>
      <c r="G8" s="283"/>
      <c r="H8" s="78" t="s">
        <v>2</v>
      </c>
      <c r="I8" s="79" t="s">
        <v>3</v>
      </c>
      <c r="J8" s="80" t="s">
        <v>4</v>
      </c>
    </row>
    <row r="9" spans="2:17" x14ac:dyDescent="0.25">
      <c r="B9" s="103" t="s">
        <v>5</v>
      </c>
      <c r="C9" s="60">
        <f t="shared" ref="C9:D26" si="0">+C60+C83+C106+C129+C152+C175</f>
        <v>81</v>
      </c>
      <c r="D9" s="60">
        <f t="shared" si="0"/>
        <v>67</v>
      </c>
      <c r="E9" s="61">
        <f t="shared" ref="E9:E26" si="1">SUM(C9:D9)</f>
        <v>148</v>
      </c>
      <c r="F9" s="136"/>
      <c r="G9" s="104" t="s">
        <v>6</v>
      </c>
      <c r="H9" s="72">
        <f>SUM(C9:C10)</f>
        <v>215</v>
      </c>
      <c r="I9" s="66">
        <f>SUM(D9:D10)</f>
        <v>208</v>
      </c>
      <c r="J9" s="66">
        <f t="shared" ref="J9:J12" si="2">SUM(H9:I9)</f>
        <v>423</v>
      </c>
    </row>
    <row r="10" spans="2:17" x14ac:dyDescent="0.25">
      <c r="B10" s="105" t="s">
        <v>7</v>
      </c>
      <c r="C10" s="62">
        <f t="shared" si="0"/>
        <v>134</v>
      </c>
      <c r="D10" s="62">
        <f t="shared" si="0"/>
        <v>141</v>
      </c>
      <c r="E10" s="63">
        <f t="shared" si="1"/>
        <v>275</v>
      </c>
      <c r="F10" s="135"/>
      <c r="G10" s="106" t="s">
        <v>8</v>
      </c>
      <c r="H10" s="68">
        <f>SUM(C11:C12)</f>
        <v>416</v>
      </c>
      <c r="I10" s="67">
        <f>SUM(D11:D12)</f>
        <v>381</v>
      </c>
      <c r="J10" s="67">
        <f t="shared" si="2"/>
        <v>797</v>
      </c>
    </row>
    <row r="11" spans="2:17" x14ac:dyDescent="0.25">
      <c r="B11" s="103" t="s">
        <v>59</v>
      </c>
      <c r="C11" s="62">
        <f t="shared" si="0"/>
        <v>163</v>
      </c>
      <c r="D11" s="62">
        <f t="shared" si="0"/>
        <v>189</v>
      </c>
      <c r="E11" s="63">
        <f t="shared" si="1"/>
        <v>352</v>
      </c>
      <c r="F11" s="135"/>
      <c r="G11" s="106" t="s">
        <v>10</v>
      </c>
      <c r="H11" s="68">
        <f>SUM(C13:C21)</f>
        <v>1700</v>
      </c>
      <c r="I11" s="67">
        <f>SUM(D13:D21)</f>
        <v>1513</v>
      </c>
      <c r="J11" s="67">
        <f t="shared" si="2"/>
        <v>3213</v>
      </c>
    </row>
    <row r="12" spans="2:17" ht="15.75" thickBot="1" x14ac:dyDescent="0.3">
      <c r="B12" s="103" t="s">
        <v>11</v>
      </c>
      <c r="C12" s="62">
        <f t="shared" si="0"/>
        <v>253</v>
      </c>
      <c r="D12" s="62">
        <f t="shared" si="0"/>
        <v>192</v>
      </c>
      <c r="E12" s="63">
        <f t="shared" si="1"/>
        <v>445</v>
      </c>
      <c r="F12" s="135"/>
      <c r="G12" s="106" t="s">
        <v>12</v>
      </c>
      <c r="H12" s="68">
        <f>SUM(C22:C25)</f>
        <v>401</v>
      </c>
      <c r="I12" s="67">
        <f>SUM(D22:D25)</f>
        <v>382</v>
      </c>
      <c r="J12" s="67">
        <f t="shared" si="2"/>
        <v>783</v>
      </c>
    </row>
    <row r="13" spans="2:17" ht="15.75" thickBot="1" x14ac:dyDescent="0.3">
      <c r="B13" s="103" t="s">
        <v>13</v>
      </c>
      <c r="C13" s="62">
        <f t="shared" si="0"/>
        <v>239</v>
      </c>
      <c r="D13" s="62">
        <f t="shared" si="0"/>
        <v>213</v>
      </c>
      <c r="E13" s="63">
        <f t="shared" si="1"/>
        <v>452</v>
      </c>
      <c r="F13" s="135"/>
      <c r="G13" s="77" t="s">
        <v>14</v>
      </c>
      <c r="H13" s="74">
        <f>SUM(H9:H12)</f>
        <v>2732</v>
      </c>
      <c r="I13" s="74">
        <f t="shared" ref="I13:J13" si="3">SUM(I9:I12)</f>
        <v>2484</v>
      </c>
      <c r="J13" s="71">
        <f t="shared" si="3"/>
        <v>5216</v>
      </c>
    </row>
    <row r="14" spans="2:17" ht="15.75" thickBot="1" x14ac:dyDescent="0.3">
      <c r="B14" s="103" t="s">
        <v>15</v>
      </c>
      <c r="C14" s="62">
        <f t="shared" si="0"/>
        <v>221</v>
      </c>
      <c r="D14" s="62">
        <f t="shared" si="0"/>
        <v>151</v>
      </c>
      <c r="E14" s="63">
        <f t="shared" si="1"/>
        <v>372</v>
      </c>
      <c r="F14" s="135"/>
      <c r="G14" s="138"/>
      <c r="H14" s="138"/>
      <c r="I14" s="138"/>
      <c r="J14" s="138"/>
    </row>
    <row r="15" spans="2:17" x14ac:dyDescent="0.25">
      <c r="B15" s="103" t="s">
        <v>16</v>
      </c>
      <c r="C15" s="62">
        <f t="shared" si="0"/>
        <v>156</v>
      </c>
      <c r="D15" s="62">
        <f t="shared" si="0"/>
        <v>164</v>
      </c>
      <c r="E15" s="63">
        <f t="shared" si="1"/>
        <v>320</v>
      </c>
      <c r="F15" s="135"/>
      <c r="G15" s="246" t="s">
        <v>145</v>
      </c>
      <c r="H15" s="231">
        <f>+H66+H89+H112+H135+H158+H181</f>
        <v>14</v>
      </c>
      <c r="I15" s="244" t="s">
        <v>60</v>
      </c>
      <c r="J15" s="66">
        <f>SUM(C13:C17)</f>
        <v>929</v>
      </c>
      <c r="O15" s="83"/>
      <c r="P15" s="83"/>
      <c r="Q15" s="83"/>
    </row>
    <row r="16" spans="2:17" ht="15.75" thickBot="1" x14ac:dyDescent="0.3">
      <c r="B16" s="103" t="s">
        <v>17</v>
      </c>
      <c r="C16" s="62">
        <f t="shared" si="0"/>
        <v>146</v>
      </c>
      <c r="D16" s="62">
        <f t="shared" si="0"/>
        <v>144</v>
      </c>
      <c r="E16" s="63">
        <f t="shared" si="1"/>
        <v>290</v>
      </c>
      <c r="F16" s="135"/>
      <c r="G16" s="81" t="s">
        <v>146</v>
      </c>
      <c r="H16" s="232">
        <f t="shared" ref="H16:H26" si="4">+H67+H90+H113+H136+H159+H182</f>
        <v>26</v>
      </c>
      <c r="I16" s="245" t="s">
        <v>61</v>
      </c>
      <c r="J16" s="51">
        <f>SUM(D18:D21)</f>
        <v>666</v>
      </c>
      <c r="O16" s="83"/>
      <c r="P16" s="83"/>
      <c r="Q16" s="83"/>
    </row>
    <row r="17" spans="2:17" ht="15.75" thickBot="1" x14ac:dyDescent="0.3">
      <c r="B17" s="103" t="s">
        <v>18</v>
      </c>
      <c r="C17" s="62">
        <f t="shared" si="0"/>
        <v>167</v>
      </c>
      <c r="D17" s="62">
        <f t="shared" si="0"/>
        <v>175</v>
      </c>
      <c r="E17" s="63">
        <f t="shared" si="1"/>
        <v>342</v>
      </c>
      <c r="F17" s="135"/>
      <c r="G17" s="81" t="s">
        <v>147</v>
      </c>
      <c r="H17" s="232">
        <f t="shared" si="4"/>
        <v>42</v>
      </c>
      <c r="I17" s="47"/>
      <c r="J17" s="138"/>
      <c r="O17" s="83"/>
      <c r="P17" s="83"/>
      <c r="Q17" s="83"/>
    </row>
    <row r="18" spans="2:17" x14ac:dyDescent="0.25">
      <c r="B18" s="103" t="s">
        <v>19</v>
      </c>
      <c r="C18" s="62">
        <f t="shared" si="0"/>
        <v>191</v>
      </c>
      <c r="D18" s="62">
        <f t="shared" si="0"/>
        <v>160</v>
      </c>
      <c r="E18" s="63">
        <f t="shared" si="1"/>
        <v>351</v>
      </c>
      <c r="F18" s="135"/>
      <c r="G18" s="81" t="s">
        <v>89</v>
      </c>
      <c r="H18" s="232">
        <f t="shared" si="4"/>
        <v>41</v>
      </c>
      <c r="I18" s="244" t="s">
        <v>148</v>
      </c>
      <c r="J18" s="66">
        <f>+H22+H23+H24+E11+E12</f>
        <v>968</v>
      </c>
      <c r="K18" s="154"/>
      <c r="O18" s="83"/>
      <c r="P18" s="178"/>
      <c r="Q18" s="96"/>
    </row>
    <row r="19" spans="2:17" ht="15.75" thickBot="1" x14ac:dyDescent="0.3">
      <c r="B19" s="103" t="s">
        <v>20</v>
      </c>
      <c r="C19" s="62">
        <f t="shared" si="0"/>
        <v>191</v>
      </c>
      <c r="D19" s="62">
        <f t="shared" si="0"/>
        <v>171</v>
      </c>
      <c r="E19" s="63">
        <f t="shared" si="1"/>
        <v>362</v>
      </c>
      <c r="F19" s="135"/>
      <c r="G19" s="81" t="s">
        <v>90</v>
      </c>
      <c r="H19" s="232">
        <f t="shared" si="4"/>
        <v>25</v>
      </c>
      <c r="I19" s="245" t="s">
        <v>64</v>
      </c>
      <c r="J19" s="51">
        <f>SUM(E9:E12)</f>
        <v>1220</v>
      </c>
      <c r="K19" s="179"/>
      <c r="O19" s="83"/>
      <c r="P19" s="178"/>
      <c r="Q19" s="96"/>
    </row>
    <row r="20" spans="2:17" x14ac:dyDescent="0.25">
      <c r="B20" s="103" t="s">
        <v>21</v>
      </c>
      <c r="C20" s="62">
        <f t="shared" si="0"/>
        <v>226</v>
      </c>
      <c r="D20" s="62">
        <f t="shared" si="0"/>
        <v>177</v>
      </c>
      <c r="E20" s="63">
        <f t="shared" si="1"/>
        <v>403</v>
      </c>
      <c r="F20" s="135"/>
      <c r="G20" s="81" t="s">
        <v>152</v>
      </c>
      <c r="H20" s="232">
        <f t="shared" si="4"/>
        <v>45</v>
      </c>
      <c r="I20" s="100"/>
      <c r="J20" s="90"/>
      <c r="O20" s="83"/>
      <c r="P20" s="83"/>
      <c r="Q20" s="83"/>
    </row>
    <row r="21" spans="2:17" x14ac:dyDescent="0.25">
      <c r="B21" s="103" t="s">
        <v>22</v>
      </c>
      <c r="C21" s="62">
        <f t="shared" si="0"/>
        <v>163</v>
      </c>
      <c r="D21" s="62">
        <f t="shared" si="0"/>
        <v>158</v>
      </c>
      <c r="E21" s="63">
        <f t="shared" si="1"/>
        <v>321</v>
      </c>
      <c r="F21" s="135"/>
      <c r="G21" s="81" t="s">
        <v>57</v>
      </c>
      <c r="H21" s="232">
        <f t="shared" si="4"/>
        <v>59</v>
      </c>
      <c r="I21" s="94"/>
      <c r="J21" s="183"/>
      <c r="O21" s="83"/>
      <c r="P21" s="83"/>
      <c r="Q21" s="83"/>
    </row>
    <row r="22" spans="2:17" x14ac:dyDescent="0.25">
      <c r="B22" s="103" t="s">
        <v>23</v>
      </c>
      <c r="C22" s="62">
        <f t="shared" si="0"/>
        <v>156</v>
      </c>
      <c r="D22" s="62">
        <f t="shared" si="0"/>
        <v>121</v>
      </c>
      <c r="E22" s="63">
        <f t="shared" si="1"/>
        <v>277</v>
      </c>
      <c r="F22" s="135"/>
      <c r="G22" s="81" t="s">
        <v>151</v>
      </c>
      <c r="H22" s="232">
        <f t="shared" si="4"/>
        <v>52</v>
      </c>
      <c r="I22" s="138"/>
      <c r="J22" s="107"/>
      <c r="O22" s="83"/>
      <c r="P22" s="83"/>
      <c r="Q22" s="83"/>
    </row>
    <row r="23" spans="2:17" x14ac:dyDescent="0.25">
      <c r="B23" s="103" t="s">
        <v>24</v>
      </c>
      <c r="C23" s="62">
        <f t="shared" si="0"/>
        <v>91</v>
      </c>
      <c r="D23" s="62">
        <f t="shared" si="0"/>
        <v>88</v>
      </c>
      <c r="E23" s="63">
        <f t="shared" si="1"/>
        <v>179</v>
      </c>
      <c r="F23" s="135"/>
      <c r="G23" s="81" t="s">
        <v>153</v>
      </c>
      <c r="H23" s="232">
        <f t="shared" si="4"/>
        <v>53</v>
      </c>
      <c r="I23" s="138"/>
      <c r="J23" s="138"/>
      <c r="O23" s="83"/>
      <c r="P23" s="83"/>
      <c r="Q23" s="83"/>
    </row>
    <row r="24" spans="2:17" x14ac:dyDescent="0.25">
      <c r="B24" s="103" t="s">
        <v>25</v>
      </c>
      <c r="C24" s="62">
        <f t="shared" si="0"/>
        <v>70</v>
      </c>
      <c r="D24" s="62">
        <f t="shared" si="0"/>
        <v>73</v>
      </c>
      <c r="E24" s="63">
        <f t="shared" si="1"/>
        <v>143</v>
      </c>
      <c r="F24" s="107"/>
      <c r="G24" s="81" t="s">
        <v>154</v>
      </c>
      <c r="H24" s="232">
        <f t="shared" si="4"/>
        <v>66</v>
      </c>
      <c r="I24" s="107"/>
      <c r="J24" s="107"/>
    </row>
    <row r="25" spans="2:17" x14ac:dyDescent="0.25">
      <c r="B25" s="103" t="s">
        <v>26</v>
      </c>
      <c r="C25" s="62">
        <f t="shared" si="0"/>
        <v>84</v>
      </c>
      <c r="D25" s="62">
        <f t="shared" si="0"/>
        <v>100</v>
      </c>
      <c r="E25" s="63">
        <f t="shared" si="1"/>
        <v>184</v>
      </c>
      <c r="F25" s="107"/>
      <c r="G25" s="81" t="s">
        <v>58</v>
      </c>
      <c r="H25" s="232">
        <f t="shared" si="4"/>
        <v>77</v>
      </c>
      <c r="I25" s="107"/>
      <c r="J25" s="107"/>
    </row>
    <row r="26" spans="2:17" ht="15.75" thickBot="1" x14ac:dyDescent="0.3">
      <c r="B26" s="103" t="s">
        <v>97</v>
      </c>
      <c r="C26" s="64">
        <f t="shared" si="0"/>
        <v>0</v>
      </c>
      <c r="D26" s="64">
        <f t="shared" si="0"/>
        <v>0</v>
      </c>
      <c r="E26" s="65">
        <f t="shared" si="1"/>
        <v>0</v>
      </c>
      <c r="F26" s="107"/>
      <c r="G26" s="140" t="s">
        <v>63</v>
      </c>
      <c r="H26" s="233">
        <f t="shared" si="4"/>
        <v>63</v>
      </c>
      <c r="I26" s="138"/>
      <c r="J26" s="138"/>
    </row>
    <row r="27" spans="2:17" ht="15.75" thickBot="1" x14ac:dyDescent="0.3">
      <c r="B27" s="108" t="s">
        <v>14</v>
      </c>
      <c r="C27" s="71">
        <f>SUM(C9:C26)</f>
        <v>2732</v>
      </c>
      <c r="D27" s="71">
        <f>SUM(D9:D26)</f>
        <v>2484</v>
      </c>
      <c r="E27" s="71">
        <f>SUM(E9:E26)</f>
        <v>5216</v>
      </c>
      <c r="F27" s="107"/>
      <c r="G27" s="107"/>
      <c r="H27" s="107"/>
      <c r="I27" s="162"/>
      <c r="J27" s="59"/>
    </row>
    <row r="28" spans="2:17" x14ac:dyDescent="0.25">
      <c r="B28" s="162"/>
      <c r="C28" s="162"/>
      <c r="D28" s="162"/>
      <c r="E28" s="162"/>
      <c r="F28" s="162"/>
      <c r="I28" s="162"/>
      <c r="J28" s="162"/>
    </row>
    <row r="29" spans="2:17" x14ac:dyDescent="0.25">
      <c r="B29" s="59" t="s">
        <v>129</v>
      </c>
      <c r="C29" s="162"/>
      <c r="D29" s="162"/>
      <c r="E29" s="162"/>
      <c r="F29" s="162"/>
      <c r="G29" s="162"/>
      <c r="H29" s="162"/>
      <c r="I29" s="162"/>
      <c r="J29" s="162"/>
    </row>
    <row r="30" spans="2:17" x14ac:dyDescent="0.25">
      <c r="B30" s="162"/>
      <c r="C30" s="162"/>
      <c r="D30" s="162"/>
      <c r="E30" s="162"/>
      <c r="F30" s="162"/>
      <c r="G30" s="162"/>
      <c r="H30" s="162"/>
      <c r="I30" s="162"/>
      <c r="J30" s="162"/>
    </row>
    <row r="31" spans="2:17" ht="18" customHeight="1" thickBot="1" x14ac:dyDescent="0.3">
      <c r="B31" s="47" t="s">
        <v>107</v>
      </c>
      <c r="E31" s="180"/>
      <c r="I31" s="181"/>
    </row>
    <row r="32" spans="2:17" ht="28.5" customHeight="1" thickBot="1" x14ac:dyDescent="0.3">
      <c r="B32" s="298" t="s">
        <v>1</v>
      </c>
      <c r="C32" s="299" t="s">
        <v>188</v>
      </c>
      <c r="D32" s="300"/>
      <c r="E32" s="301"/>
      <c r="F32" s="134"/>
      <c r="G32" s="298" t="s">
        <v>1</v>
      </c>
      <c r="H32" s="299" t="s">
        <v>188</v>
      </c>
      <c r="I32" s="300"/>
      <c r="J32" s="301"/>
    </row>
    <row r="33" spans="2:14" ht="15" customHeight="1" thickBot="1" x14ac:dyDescent="0.3">
      <c r="B33" s="302"/>
      <c r="C33" s="303" t="s">
        <v>2</v>
      </c>
      <c r="D33" s="304" t="s">
        <v>3</v>
      </c>
      <c r="E33" s="305" t="s">
        <v>4</v>
      </c>
      <c r="F33" s="135"/>
      <c r="G33" s="306"/>
      <c r="H33" s="303" t="s">
        <v>2</v>
      </c>
      <c r="I33" s="304" t="s">
        <v>3</v>
      </c>
      <c r="J33" s="305" t="s">
        <v>4</v>
      </c>
    </row>
    <row r="34" spans="2:14" x14ac:dyDescent="0.25">
      <c r="B34" s="314" t="s">
        <v>5</v>
      </c>
      <c r="C34" s="60">
        <v>144</v>
      </c>
      <c r="D34" s="60">
        <v>188</v>
      </c>
      <c r="E34" s="61">
        <f t="shared" ref="E34:E51" si="5">SUM(C34:D34)</f>
        <v>332</v>
      </c>
      <c r="F34" s="136"/>
      <c r="G34" s="307" t="s">
        <v>6</v>
      </c>
      <c r="H34" s="72">
        <f>SUM(C34:C35)</f>
        <v>291</v>
      </c>
      <c r="I34" s="66">
        <f>SUM(D34:D35)</f>
        <v>317</v>
      </c>
      <c r="J34" s="66">
        <f t="shared" ref="J34:J37" si="6">SUM(H34:I34)</f>
        <v>608</v>
      </c>
      <c r="M34" s="161"/>
      <c r="N34" s="161"/>
    </row>
    <row r="35" spans="2:14" x14ac:dyDescent="0.25">
      <c r="B35" s="315" t="s">
        <v>7</v>
      </c>
      <c r="C35" s="62">
        <v>147</v>
      </c>
      <c r="D35" s="62">
        <v>129</v>
      </c>
      <c r="E35" s="63">
        <f t="shared" si="5"/>
        <v>276</v>
      </c>
      <c r="F35" s="135"/>
      <c r="G35" s="308" t="s">
        <v>8</v>
      </c>
      <c r="H35" s="68">
        <f>SUM(C36:C37)</f>
        <v>242</v>
      </c>
      <c r="I35" s="67">
        <f>SUM(D36:D37)</f>
        <v>284</v>
      </c>
      <c r="J35" s="67">
        <f t="shared" si="6"/>
        <v>526</v>
      </c>
    </row>
    <row r="36" spans="2:14" x14ac:dyDescent="0.25">
      <c r="B36" s="314" t="s">
        <v>59</v>
      </c>
      <c r="C36" s="62">
        <v>105</v>
      </c>
      <c r="D36" s="62">
        <v>127</v>
      </c>
      <c r="E36" s="63">
        <f t="shared" si="5"/>
        <v>232</v>
      </c>
      <c r="F36" s="135"/>
      <c r="G36" s="308" t="s">
        <v>10</v>
      </c>
      <c r="H36" s="68">
        <f>SUM(C38:C46)</f>
        <v>1139</v>
      </c>
      <c r="I36" s="67">
        <f>SUM(D38:D46)</f>
        <v>1426</v>
      </c>
      <c r="J36" s="67">
        <f t="shared" si="6"/>
        <v>2565</v>
      </c>
      <c r="K36" s="165"/>
      <c r="L36" s="165"/>
      <c r="M36" s="165"/>
    </row>
    <row r="37" spans="2:14" ht="15.75" thickBot="1" x14ac:dyDescent="0.3">
      <c r="B37" s="314" t="s">
        <v>11</v>
      </c>
      <c r="C37" s="62">
        <v>137</v>
      </c>
      <c r="D37" s="62">
        <v>157</v>
      </c>
      <c r="E37" s="63">
        <f t="shared" si="5"/>
        <v>294</v>
      </c>
      <c r="F37" s="135"/>
      <c r="G37" s="309" t="s">
        <v>12</v>
      </c>
      <c r="H37" s="73">
        <f>SUM(C47:C50)</f>
        <v>460</v>
      </c>
      <c r="I37" s="51">
        <f>SUM(D47:D50)</f>
        <v>507</v>
      </c>
      <c r="J37" s="51">
        <f t="shared" si="6"/>
        <v>967</v>
      </c>
      <c r="K37" s="165"/>
      <c r="L37" s="165"/>
      <c r="M37" s="165"/>
    </row>
    <row r="38" spans="2:14" ht="15.75" thickBot="1" x14ac:dyDescent="0.3">
      <c r="B38" s="314" t="s">
        <v>13</v>
      </c>
      <c r="C38" s="62">
        <v>85</v>
      </c>
      <c r="D38" s="62">
        <v>121</v>
      </c>
      <c r="E38" s="63">
        <f t="shared" si="5"/>
        <v>206</v>
      </c>
      <c r="F38" s="135"/>
      <c r="G38" s="309" t="s">
        <v>14</v>
      </c>
      <c r="H38" s="73">
        <f>SUM(H34:H37)</f>
        <v>2132</v>
      </c>
      <c r="I38" s="51">
        <f t="shared" ref="I38" si="7">SUM(I34:I37)</f>
        <v>2534</v>
      </c>
      <c r="J38" s="51">
        <f t="shared" ref="J38" si="8">SUM(J34:J37)</f>
        <v>4666</v>
      </c>
      <c r="K38" s="165"/>
      <c r="L38" s="165"/>
      <c r="M38" s="165"/>
    </row>
    <row r="39" spans="2:14" ht="15.75" thickBot="1" x14ac:dyDescent="0.3">
      <c r="B39" s="314" t="s">
        <v>15</v>
      </c>
      <c r="C39" s="62">
        <v>134</v>
      </c>
      <c r="D39" s="62">
        <v>203</v>
      </c>
      <c r="E39" s="63">
        <f t="shared" si="5"/>
        <v>337</v>
      </c>
      <c r="F39" s="135"/>
      <c r="G39" s="138"/>
      <c r="H39" s="138"/>
      <c r="I39" s="138"/>
      <c r="J39" s="138"/>
      <c r="K39" s="165"/>
      <c r="L39" s="165"/>
      <c r="M39" s="165"/>
    </row>
    <row r="40" spans="2:14" x14ac:dyDescent="0.25">
      <c r="B40" s="314" t="s">
        <v>16</v>
      </c>
      <c r="C40" s="62">
        <v>136</v>
      </c>
      <c r="D40" s="62">
        <v>194</v>
      </c>
      <c r="E40" s="63">
        <f t="shared" si="5"/>
        <v>330</v>
      </c>
      <c r="F40" s="135"/>
      <c r="G40" s="310" t="s">
        <v>145</v>
      </c>
      <c r="H40" s="60">
        <v>64</v>
      </c>
      <c r="I40" s="312" t="s">
        <v>60</v>
      </c>
      <c r="J40" s="66">
        <f>SUM(C38:C42)</f>
        <v>593</v>
      </c>
      <c r="K40" s="165"/>
      <c r="L40" s="165"/>
      <c r="M40" s="165"/>
    </row>
    <row r="41" spans="2:14" ht="15.75" thickBot="1" x14ac:dyDescent="0.3">
      <c r="B41" s="314" t="s">
        <v>17</v>
      </c>
      <c r="C41" s="62">
        <v>128</v>
      </c>
      <c r="D41" s="62">
        <v>124</v>
      </c>
      <c r="E41" s="63">
        <f t="shared" si="5"/>
        <v>252</v>
      </c>
      <c r="F41" s="135"/>
      <c r="G41" s="311" t="s">
        <v>146</v>
      </c>
      <c r="H41" s="62">
        <v>55</v>
      </c>
      <c r="I41" s="313" t="s">
        <v>61</v>
      </c>
      <c r="J41" s="51">
        <f>SUM(D43:D46)</f>
        <v>667</v>
      </c>
      <c r="K41" s="182"/>
      <c r="L41" s="182"/>
      <c r="M41" s="182"/>
    </row>
    <row r="42" spans="2:14" ht="15.75" thickBot="1" x14ac:dyDescent="0.3">
      <c r="B42" s="314" t="s">
        <v>18</v>
      </c>
      <c r="C42" s="62">
        <v>110</v>
      </c>
      <c r="D42" s="62">
        <v>117</v>
      </c>
      <c r="E42" s="63">
        <f t="shared" si="5"/>
        <v>227</v>
      </c>
      <c r="F42" s="135"/>
      <c r="G42" s="311" t="s">
        <v>147</v>
      </c>
      <c r="H42" s="62">
        <v>77</v>
      </c>
      <c r="I42" s="100"/>
      <c r="J42" s="90"/>
      <c r="K42" s="165"/>
      <c r="L42" s="165"/>
      <c r="M42" s="165"/>
    </row>
    <row r="43" spans="2:14" x14ac:dyDescent="0.25">
      <c r="B43" s="314" t="s">
        <v>19</v>
      </c>
      <c r="C43" s="62">
        <v>123</v>
      </c>
      <c r="D43" s="62">
        <v>160</v>
      </c>
      <c r="E43" s="63">
        <f t="shared" si="5"/>
        <v>283</v>
      </c>
      <c r="F43" s="135"/>
      <c r="G43" s="311" t="s">
        <v>89</v>
      </c>
      <c r="H43" s="62">
        <v>65</v>
      </c>
      <c r="I43" s="312" t="s">
        <v>148</v>
      </c>
      <c r="J43" s="184">
        <f>+H47+H48+H49+E36+E37</f>
        <v>693</v>
      </c>
      <c r="K43" s="165"/>
      <c r="L43" s="165"/>
      <c r="M43" s="165"/>
    </row>
    <row r="44" spans="2:14" ht="15.75" thickBot="1" x14ac:dyDescent="0.3">
      <c r="B44" s="314" t="s">
        <v>20</v>
      </c>
      <c r="C44" s="62">
        <v>130</v>
      </c>
      <c r="D44" s="62">
        <v>193</v>
      </c>
      <c r="E44" s="63">
        <f t="shared" si="5"/>
        <v>323</v>
      </c>
      <c r="F44" s="135"/>
      <c r="G44" s="311" t="s">
        <v>90</v>
      </c>
      <c r="H44" s="62">
        <v>71</v>
      </c>
      <c r="I44" s="313" t="s">
        <v>64</v>
      </c>
      <c r="J44" s="185">
        <f>SUM(E34:E37)</f>
        <v>1134</v>
      </c>
      <c r="K44" s="165"/>
      <c r="L44" s="165"/>
      <c r="M44" s="165"/>
    </row>
    <row r="45" spans="2:14" x14ac:dyDescent="0.25">
      <c r="B45" s="314" t="s">
        <v>21</v>
      </c>
      <c r="C45" s="62">
        <v>162</v>
      </c>
      <c r="D45" s="62">
        <v>167</v>
      </c>
      <c r="E45" s="63">
        <f t="shared" si="5"/>
        <v>329</v>
      </c>
      <c r="F45" s="135"/>
      <c r="G45" s="311" t="s">
        <v>152</v>
      </c>
      <c r="H45" s="62">
        <v>60</v>
      </c>
      <c r="I45" s="138"/>
      <c r="J45" s="138"/>
      <c r="K45" s="165"/>
      <c r="L45" s="165"/>
      <c r="M45" s="165"/>
    </row>
    <row r="46" spans="2:14" x14ac:dyDescent="0.25">
      <c r="B46" s="314" t="s">
        <v>22</v>
      </c>
      <c r="C46" s="62">
        <v>131</v>
      </c>
      <c r="D46" s="62">
        <v>147</v>
      </c>
      <c r="E46" s="63">
        <f t="shared" si="5"/>
        <v>278</v>
      </c>
      <c r="F46" s="135"/>
      <c r="G46" s="311" t="s">
        <v>57</v>
      </c>
      <c r="H46" s="62">
        <v>49</v>
      </c>
      <c r="I46" s="138"/>
      <c r="J46" s="138"/>
      <c r="K46" s="165"/>
      <c r="L46" s="165"/>
      <c r="M46" s="165"/>
    </row>
    <row r="47" spans="2:14" x14ac:dyDescent="0.25">
      <c r="B47" s="314" t="s">
        <v>23</v>
      </c>
      <c r="C47" s="62">
        <v>129</v>
      </c>
      <c r="D47" s="62">
        <v>140</v>
      </c>
      <c r="E47" s="63">
        <f t="shared" si="5"/>
        <v>269</v>
      </c>
      <c r="F47" s="135"/>
      <c r="G47" s="311" t="s">
        <v>151</v>
      </c>
      <c r="H47" s="62">
        <v>72</v>
      </c>
      <c r="I47" s="138"/>
      <c r="J47" s="138"/>
      <c r="K47" s="172"/>
      <c r="L47" s="172"/>
      <c r="M47" s="172"/>
    </row>
    <row r="48" spans="2:14" x14ac:dyDescent="0.25">
      <c r="B48" s="314" t="s">
        <v>24</v>
      </c>
      <c r="C48" s="62">
        <v>109</v>
      </c>
      <c r="D48" s="62">
        <v>116</v>
      </c>
      <c r="E48" s="63">
        <f t="shared" si="5"/>
        <v>225</v>
      </c>
      <c r="F48" s="135"/>
      <c r="G48" s="311" t="s">
        <v>153</v>
      </c>
      <c r="H48" s="62">
        <v>58</v>
      </c>
      <c r="I48" s="138"/>
      <c r="J48" s="138"/>
      <c r="K48" s="94"/>
    </row>
    <row r="49" spans="2:11" x14ac:dyDescent="0.25">
      <c r="B49" s="314" t="s">
        <v>25</v>
      </c>
      <c r="C49" s="62">
        <v>112</v>
      </c>
      <c r="D49" s="62">
        <v>95</v>
      </c>
      <c r="E49" s="63">
        <f t="shared" si="5"/>
        <v>207</v>
      </c>
      <c r="F49" s="107"/>
      <c r="G49" s="311" t="s">
        <v>154</v>
      </c>
      <c r="H49" s="62">
        <v>37</v>
      </c>
      <c r="I49" s="138"/>
      <c r="J49" s="138"/>
      <c r="K49" s="94"/>
    </row>
    <row r="50" spans="2:11" x14ac:dyDescent="0.25">
      <c r="B50" s="314" t="s">
        <v>26</v>
      </c>
      <c r="C50" s="62">
        <v>110</v>
      </c>
      <c r="D50" s="62">
        <v>156</v>
      </c>
      <c r="E50" s="63">
        <f t="shared" si="5"/>
        <v>266</v>
      </c>
      <c r="F50" s="107"/>
      <c r="G50" s="311" t="s">
        <v>58</v>
      </c>
      <c r="H50" s="62">
        <v>57</v>
      </c>
      <c r="I50" s="138"/>
      <c r="J50" s="138"/>
      <c r="K50" s="94"/>
    </row>
    <row r="51" spans="2:11" ht="15.75" thickBot="1" x14ac:dyDescent="0.3">
      <c r="B51" s="314" t="s">
        <v>97</v>
      </c>
      <c r="C51" s="64">
        <v>0</v>
      </c>
      <c r="D51" s="64">
        <v>0</v>
      </c>
      <c r="E51" s="65">
        <f t="shared" si="5"/>
        <v>0</v>
      </c>
      <c r="F51" s="107"/>
      <c r="G51" s="309" t="s">
        <v>63</v>
      </c>
      <c r="H51" s="64">
        <v>57</v>
      </c>
      <c r="I51" s="135"/>
      <c r="J51" s="138"/>
      <c r="K51" s="94"/>
    </row>
    <row r="52" spans="2:11" ht="15.75" thickBot="1" x14ac:dyDescent="0.3">
      <c r="B52" s="316" t="s">
        <v>14</v>
      </c>
      <c r="C52" s="317">
        <f>SUM(C34:C51)</f>
        <v>2132</v>
      </c>
      <c r="D52" s="317">
        <f>SUM(D34:D51)</f>
        <v>2534</v>
      </c>
      <c r="E52" s="317">
        <f>SUM(E34:E51)</f>
        <v>4666</v>
      </c>
      <c r="F52" s="107"/>
      <c r="G52" s="107"/>
      <c r="H52" s="107"/>
      <c r="I52" s="162"/>
      <c r="J52" s="162"/>
      <c r="K52" s="94"/>
    </row>
    <row r="53" spans="2:11" x14ac:dyDescent="0.25">
      <c r="B53" s="107"/>
      <c r="C53" s="107"/>
      <c r="D53" s="107"/>
      <c r="E53" s="107"/>
      <c r="F53" s="107"/>
      <c r="G53" s="107"/>
      <c r="H53" s="107"/>
      <c r="I53" s="162"/>
      <c r="J53" s="162"/>
      <c r="K53" s="94"/>
    </row>
    <row r="54" spans="2:11" x14ac:dyDescent="0.25">
      <c r="B54" s="165" t="s">
        <v>189</v>
      </c>
      <c r="C54" s="165"/>
      <c r="D54" s="165"/>
      <c r="E54" s="165"/>
      <c r="F54" s="165"/>
      <c r="I54" s="94"/>
      <c r="J54" s="94"/>
      <c r="K54" s="94"/>
    </row>
    <row r="56" spans="2:11" x14ac:dyDescent="0.25">
      <c r="B56" s="164" t="s">
        <v>177</v>
      </c>
      <c r="C56" s="165"/>
      <c r="D56" s="165"/>
      <c r="E56" s="139"/>
      <c r="F56" s="139"/>
      <c r="G56" s="94"/>
      <c r="H56" s="94"/>
      <c r="I56" s="94"/>
      <c r="J56" s="94"/>
      <c r="K56" s="94"/>
    </row>
    <row r="57" spans="2:11" s="47" customFormat="1" ht="20.25" customHeight="1" thickBot="1" x14ac:dyDescent="0.3">
      <c r="B57" s="131" t="s">
        <v>178</v>
      </c>
      <c r="E57" s="169"/>
      <c r="F57" s="169"/>
      <c r="G57" s="58"/>
    </row>
    <row r="58" spans="2:11" s="138" customFormat="1" ht="28.5" customHeight="1" thickBot="1" x14ac:dyDescent="0.3">
      <c r="B58" s="271" t="s">
        <v>45</v>
      </c>
      <c r="C58" s="273" t="s">
        <v>123</v>
      </c>
      <c r="D58" s="274"/>
      <c r="E58" s="275"/>
      <c r="F58" s="135"/>
      <c r="G58" s="271" t="s">
        <v>45</v>
      </c>
      <c r="H58" s="273" t="s">
        <v>123</v>
      </c>
      <c r="I58" s="274"/>
      <c r="J58" s="275"/>
    </row>
    <row r="59" spans="2:11" s="138" customFormat="1" ht="15.75" thickBot="1" x14ac:dyDescent="0.3">
      <c r="B59" s="272"/>
      <c r="C59" s="141" t="s">
        <v>2</v>
      </c>
      <c r="D59" s="142" t="s">
        <v>3</v>
      </c>
      <c r="E59" s="143" t="s">
        <v>4</v>
      </c>
      <c r="F59" s="135"/>
      <c r="G59" s="272"/>
      <c r="H59" s="141" t="s">
        <v>2</v>
      </c>
      <c r="I59" s="142" t="s">
        <v>3</v>
      </c>
      <c r="J59" s="143" t="s">
        <v>4</v>
      </c>
    </row>
    <row r="60" spans="2:11" s="138" customFormat="1" x14ac:dyDescent="0.25">
      <c r="B60" s="110" t="s">
        <v>5</v>
      </c>
      <c r="C60" s="111">
        <v>10</v>
      </c>
      <c r="D60" s="112">
        <v>10</v>
      </c>
      <c r="E60" s="66">
        <f t="shared" ref="E60:E77" si="9">SUM(C60:D60)</f>
        <v>20</v>
      </c>
      <c r="F60" s="144"/>
      <c r="G60" s="113" t="s">
        <v>6</v>
      </c>
      <c r="H60" s="57">
        <f>SUM(C60:C61)</f>
        <v>32</v>
      </c>
      <c r="I60" s="66">
        <f>SUM(D60:D61)</f>
        <v>33</v>
      </c>
      <c r="J60" s="66">
        <f t="shared" ref="J60:J63" si="10">SUM(H60:I60)</f>
        <v>65</v>
      </c>
      <c r="K60" s="170"/>
    </row>
    <row r="61" spans="2:11" s="138" customFormat="1" x14ac:dyDescent="0.25">
      <c r="B61" s="114" t="s">
        <v>7</v>
      </c>
      <c r="C61" s="115">
        <v>22</v>
      </c>
      <c r="D61" s="112">
        <v>23</v>
      </c>
      <c r="E61" s="67">
        <f t="shared" si="9"/>
        <v>45</v>
      </c>
      <c r="F61" s="135"/>
      <c r="G61" s="116" t="s">
        <v>8</v>
      </c>
      <c r="H61" s="57">
        <f>SUM(C62:C63)</f>
        <v>163</v>
      </c>
      <c r="I61" s="67">
        <f>SUM(D62:D63)</f>
        <v>129</v>
      </c>
      <c r="J61" s="67">
        <f t="shared" si="10"/>
        <v>292</v>
      </c>
    </row>
    <row r="62" spans="2:11" s="138" customFormat="1" x14ac:dyDescent="0.25">
      <c r="B62" s="110" t="s">
        <v>59</v>
      </c>
      <c r="C62" s="115">
        <v>45</v>
      </c>
      <c r="D62" s="112">
        <v>52</v>
      </c>
      <c r="E62" s="67">
        <f t="shared" si="9"/>
        <v>97</v>
      </c>
      <c r="F62" s="135"/>
      <c r="G62" s="116" t="s">
        <v>10</v>
      </c>
      <c r="H62" s="57">
        <f>SUM(C64:C72)</f>
        <v>472</v>
      </c>
      <c r="I62" s="67">
        <f>SUM(D64:D72)</f>
        <v>354</v>
      </c>
      <c r="J62" s="67">
        <f t="shared" si="10"/>
        <v>826</v>
      </c>
    </row>
    <row r="63" spans="2:11" s="138" customFormat="1" ht="15.75" thickBot="1" x14ac:dyDescent="0.3">
      <c r="B63" s="110" t="s">
        <v>11</v>
      </c>
      <c r="C63" s="115">
        <v>118</v>
      </c>
      <c r="D63" s="112">
        <v>77</v>
      </c>
      <c r="E63" s="67">
        <f t="shared" si="9"/>
        <v>195</v>
      </c>
      <c r="F63" s="135"/>
      <c r="G63" s="116" t="s">
        <v>12</v>
      </c>
      <c r="H63" s="57">
        <f>SUM(C73:C76)</f>
        <v>74</v>
      </c>
      <c r="I63" s="67">
        <f>SUM(D73:D76)</f>
        <v>56</v>
      </c>
      <c r="J63" s="67">
        <f t="shared" si="10"/>
        <v>130</v>
      </c>
    </row>
    <row r="64" spans="2:11" s="138" customFormat="1" ht="15.75" thickBot="1" x14ac:dyDescent="0.3">
      <c r="B64" s="110" t="s">
        <v>13</v>
      </c>
      <c r="C64" s="115">
        <v>82</v>
      </c>
      <c r="D64" s="112">
        <v>79</v>
      </c>
      <c r="E64" s="67">
        <f t="shared" si="9"/>
        <v>161</v>
      </c>
      <c r="F64" s="135"/>
      <c r="G64" s="117" t="s">
        <v>14</v>
      </c>
      <c r="H64" s="69">
        <f>SUM(H60:H63)</f>
        <v>741</v>
      </c>
      <c r="I64" s="69">
        <f t="shared" ref="I64" si="11">SUM(I60:I63)</f>
        <v>572</v>
      </c>
      <c r="J64" s="69">
        <f t="shared" ref="J64" si="12">SUM(J60:J63)</f>
        <v>1313</v>
      </c>
    </row>
    <row r="65" spans="2:11" s="138" customFormat="1" ht="15.75" thickBot="1" x14ac:dyDescent="0.3">
      <c r="B65" s="110" t="s">
        <v>15</v>
      </c>
      <c r="C65" s="115">
        <v>69</v>
      </c>
      <c r="D65" s="112">
        <v>41</v>
      </c>
      <c r="E65" s="67">
        <f t="shared" si="9"/>
        <v>110</v>
      </c>
      <c r="F65" s="135"/>
      <c r="K65" s="170"/>
    </row>
    <row r="66" spans="2:11" s="138" customFormat="1" x14ac:dyDescent="0.25">
      <c r="B66" s="110" t="s">
        <v>16</v>
      </c>
      <c r="C66" s="115">
        <v>57</v>
      </c>
      <c r="D66" s="112">
        <v>38</v>
      </c>
      <c r="E66" s="67">
        <f>SUM(C66:D66)</f>
        <v>95</v>
      </c>
      <c r="F66" s="135"/>
      <c r="G66" s="166" t="s">
        <v>145</v>
      </c>
      <c r="H66" s="61">
        <v>0</v>
      </c>
      <c r="I66" s="242" t="s">
        <v>60</v>
      </c>
      <c r="J66" s="66">
        <f>SUM(C64:C68)</f>
        <v>287</v>
      </c>
    </row>
    <row r="67" spans="2:11" s="138" customFormat="1" ht="15.75" thickBot="1" x14ac:dyDescent="0.3">
      <c r="B67" s="110" t="s">
        <v>17</v>
      </c>
      <c r="C67" s="115">
        <v>42</v>
      </c>
      <c r="D67" s="112">
        <v>33</v>
      </c>
      <c r="E67" s="67">
        <f t="shared" si="9"/>
        <v>75</v>
      </c>
      <c r="F67" s="135"/>
      <c r="G67" s="167" t="s">
        <v>146</v>
      </c>
      <c r="H67" s="63">
        <v>4</v>
      </c>
      <c r="I67" s="243" t="s">
        <v>61</v>
      </c>
      <c r="J67" s="51">
        <f>SUM(D69:D72)</f>
        <v>121</v>
      </c>
    </row>
    <row r="68" spans="2:11" s="138" customFormat="1" ht="15.75" thickBot="1" x14ac:dyDescent="0.3">
      <c r="B68" s="110" t="s">
        <v>18</v>
      </c>
      <c r="C68" s="115">
        <v>37</v>
      </c>
      <c r="D68" s="112">
        <v>42</v>
      </c>
      <c r="E68" s="67">
        <f t="shared" si="9"/>
        <v>79</v>
      </c>
      <c r="F68" s="135"/>
      <c r="G68" s="167" t="s">
        <v>147</v>
      </c>
      <c r="H68" s="63">
        <v>7</v>
      </c>
      <c r="I68" s="100"/>
      <c r="J68" s="90"/>
    </row>
    <row r="69" spans="2:11" s="138" customFormat="1" x14ac:dyDescent="0.25">
      <c r="B69" s="110" t="s">
        <v>19</v>
      </c>
      <c r="C69" s="115">
        <v>56</v>
      </c>
      <c r="D69" s="112">
        <v>28</v>
      </c>
      <c r="E69" s="67">
        <f t="shared" si="9"/>
        <v>84</v>
      </c>
      <c r="F69" s="135"/>
      <c r="G69" s="167" t="s">
        <v>89</v>
      </c>
      <c r="H69" s="63">
        <v>5</v>
      </c>
      <c r="I69" s="166" t="s">
        <v>148</v>
      </c>
      <c r="J69" s="184">
        <f>+H73+H74+H75+E62+E63</f>
        <v>319</v>
      </c>
    </row>
    <row r="70" spans="2:11" s="138" customFormat="1" ht="15.75" thickBot="1" x14ac:dyDescent="0.3">
      <c r="B70" s="110" t="s">
        <v>20</v>
      </c>
      <c r="C70" s="115">
        <v>50</v>
      </c>
      <c r="D70" s="112">
        <v>28</v>
      </c>
      <c r="E70" s="67">
        <f t="shared" si="9"/>
        <v>78</v>
      </c>
      <c r="F70" s="135"/>
      <c r="G70" s="167" t="s">
        <v>90</v>
      </c>
      <c r="H70" s="63">
        <v>4</v>
      </c>
      <c r="I70" s="171" t="s">
        <v>64</v>
      </c>
      <c r="J70" s="185">
        <f>SUM(E60:E63)</f>
        <v>357</v>
      </c>
    </row>
    <row r="71" spans="2:11" s="138" customFormat="1" x14ac:dyDescent="0.25">
      <c r="B71" s="110" t="s">
        <v>21</v>
      </c>
      <c r="C71" s="115">
        <v>52</v>
      </c>
      <c r="D71" s="112">
        <v>37</v>
      </c>
      <c r="E71" s="67">
        <f t="shared" si="9"/>
        <v>89</v>
      </c>
      <c r="F71" s="135"/>
      <c r="G71" s="167" t="s">
        <v>152</v>
      </c>
      <c r="H71" s="63">
        <v>8</v>
      </c>
    </row>
    <row r="72" spans="2:11" s="138" customFormat="1" x14ac:dyDescent="0.25">
      <c r="B72" s="110" t="s">
        <v>22</v>
      </c>
      <c r="C72" s="115">
        <v>27</v>
      </c>
      <c r="D72" s="112">
        <v>28</v>
      </c>
      <c r="E72" s="67">
        <f t="shared" si="9"/>
        <v>55</v>
      </c>
      <c r="F72" s="135"/>
      <c r="G72" s="167" t="s">
        <v>57</v>
      </c>
      <c r="H72" s="63">
        <v>10</v>
      </c>
    </row>
    <row r="73" spans="2:11" s="138" customFormat="1" x14ac:dyDescent="0.25">
      <c r="B73" s="110" t="s">
        <v>23</v>
      </c>
      <c r="C73" s="115">
        <v>32</v>
      </c>
      <c r="D73" s="112">
        <v>17</v>
      </c>
      <c r="E73" s="67">
        <f t="shared" si="9"/>
        <v>49</v>
      </c>
      <c r="F73" s="135"/>
      <c r="G73" s="167" t="s">
        <v>151</v>
      </c>
      <c r="H73" s="63">
        <v>12</v>
      </c>
    </row>
    <row r="74" spans="2:11" s="138" customFormat="1" x14ac:dyDescent="0.25">
      <c r="B74" s="110" t="s">
        <v>24</v>
      </c>
      <c r="C74" s="115">
        <v>16</v>
      </c>
      <c r="D74" s="112">
        <v>15</v>
      </c>
      <c r="E74" s="67">
        <f t="shared" si="9"/>
        <v>31</v>
      </c>
      <c r="F74" s="135"/>
      <c r="G74" s="167" t="s">
        <v>153</v>
      </c>
      <c r="H74" s="63">
        <v>6</v>
      </c>
    </row>
    <row r="75" spans="2:11" s="138" customFormat="1" x14ac:dyDescent="0.25">
      <c r="B75" s="110" t="s">
        <v>25</v>
      </c>
      <c r="C75" s="115">
        <v>15</v>
      </c>
      <c r="D75" s="112">
        <v>9</v>
      </c>
      <c r="E75" s="67">
        <f t="shared" si="9"/>
        <v>24</v>
      </c>
      <c r="F75" s="135"/>
      <c r="G75" s="167" t="s">
        <v>154</v>
      </c>
      <c r="H75" s="63">
        <v>9</v>
      </c>
    </row>
    <row r="76" spans="2:11" s="138" customFormat="1" x14ac:dyDescent="0.25">
      <c r="B76" s="110" t="s">
        <v>26</v>
      </c>
      <c r="C76" s="115">
        <v>11</v>
      </c>
      <c r="D76" s="112">
        <v>15</v>
      </c>
      <c r="E76" s="67">
        <f t="shared" si="9"/>
        <v>26</v>
      </c>
      <c r="F76" s="135"/>
      <c r="G76" s="167" t="s">
        <v>58</v>
      </c>
      <c r="H76" s="63">
        <v>18</v>
      </c>
    </row>
    <row r="77" spans="2:11" s="138" customFormat="1" ht="15.75" thickBot="1" x14ac:dyDescent="0.3">
      <c r="B77" s="110" t="s">
        <v>97</v>
      </c>
      <c r="C77" s="51">
        <v>0</v>
      </c>
      <c r="D77" s="51">
        <v>0</v>
      </c>
      <c r="E77" s="51">
        <f t="shared" si="9"/>
        <v>0</v>
      </c>
      <c r="F77" s="135"/>
      <c r="G77" s="171" t="s">
        <v>63</v>
      </c>
      <c r="H77" s="65">
        <v>12</v>
      </c>
      <c r="I77" s="135"/>
    </row>
    <row r="78" spans="2:11" s="138" customFormat="1" ht="15.75" thickBot="1" x14ac:dyDescent="0.3">
      <c r="B78" s="119" t="s">
        <v>14</v>
      </c>
      <c r="C78" s="70">
        <f>SUM(C60:C77)</f>
        <v>741</v>
      </c>
      <c r="D78" s="70">
        <f>SUM(D60:D77)</f>
        <v>572</v>
      </c>
      <c r="E78" s="70">
        <f>SUM(E60:E77)</f>
        <v>1313</v>
      </c>
      <c r="F78" s="135"/>
      <c r="G78" s="135"/>
      <c r="H78" s="135"/>
      <c r="I78" s="135"/>
    </row>
    <row r="80" spans="2:11" s="47" customFormat="1" ht="20.25" customHeight="1" thickBot="1" x14ac:dyDescent="0.3">
      <c r="B80" s="131" t="s">
        <v>130</v>
      </c>
      <c r="E80" s="169"/>
      <c r="F80" s="169"/>
      <c r="G80" s="58"/>
    </row>
    <row r="81" spans="2:11" s="138" customFormat="1" ht="28.5" customHeight="1" thickBot="1" x14ac:dyDescent="0.3">
      <c r="B81" s="271" t="s">
        <v>45</v>
      </c>
      <c r="C81" s="273" t="s">
        <v>124</v>
      </c>
      <c r="D81" s="274"/>
      <c r="E81" s="275"/>
      <c r="F81" s="135"/>
      <c r="G81" s="271" t="s">
        <v>45</v>
      </c>
      <c r="H81" s="273" t="s">
        <v>124</v>
      </c>
      <c r="I81" s="274"/>
      <c r="J81" s="275"/>
    </row>
    <row r="82" spans="2:11" s="138" customFormat="1" ht="15.75" thickBot="1" x14ac:dyDescent="0.3">
      <c r="B82" s="272"/>
      <c r="C82" s="141" t="s">
        <v>2</v>
      </c>
      <c r="D82" s="142" t="s">
        <v>3</v>
      </c>
      <c r="E82" s="143" t="s">
        <v>4</v>
      </c>
      <c r="F82" s="135"/>
      <c r="G82" s="272"/>
      <c r="H82" s="141" t="s">
        <v>2</v>
      </c>
      <c r="I82" s="142" t="s">
        <v>3</v>
      </c>
      <c r="J82" s="143" t="s">
        <v>4</v>
      </c>
    </row>
    <row r="83" spans="2:11" s="138" customFormat="1" x14ac:dyDescent="0.25">
      <c r="B83" s="110" t="s">
        <v>5</v>
      </c>
      <c r="C83" s="111">
        <v>23</v>
      </c>
      <c r="D83" s="112">
        <v>15</v>
      </c>
      <c r="E83" s="66">
        <f t="shared" ref="E83:E88" si="13">SUM(C83:D83)</f>
        <v>38</v>
      </c>
      <c r="F83" s="144"/>
      <c r="G83" s="113" t="s">
        <v>6</v>
      </c>
      <c r="H83" s="57">
        <f>SUM(C83:C84)</f>
        <v>50</v>
      </c>
      <c r="I83" s="66">
        <f>SUM(D83:D84)</f>
        <v>45</v>
      </c>
      <c r="J83" s="66">
        <f t="shared" ref="J83:J86" si="14">SUM(H83:I83)</f>
        <v>95</v>
      </c>
      <c r="K83" s="170"/>
    </row>
    <row r="84" spans="2:11" s="138" customFormat="1" x14ac:dyDescent="0.25">
      <c r="B84" s="114" t="s">
        <v>7</v>
      </c>
      <c r="C84" s="115">
        <v>27</v>
      </c>
      <c r="D84" s="112">
        <v>30</v>
      </c>
      <c r="E84" s="67">
        <f t="shared" si="13"/>
        <v>57</v>
      </c>
      <c r="F84" s="135"/>
      <c r="G84" s="116" t="s">
        <v>8</v>
      </c>
      <c r="H84" s="57">
        <f>SUM(C85:C86)</f>
        <v>73</v>
      </c>
      <c r="I84" s="67">
        <f>SUM(D85:D86)</f>
        <v>61</v>
      </c>
      <c r="J84" s="67">
        <f t="shared" si="14"/>
        <v>134</v>
      </c>
    </row>
    <row r="85" spans="2:11" s="138" customFormat="1" x14ac:dyDescent="0.25">
      <c r="B85" s="110" t="s">
        <v>59</v>
      </c>
      <c r="C85" s="115">
        <v>30</v>
      </c>
      <c r="D85" s="112">
        <v>27</v>
      </c>
      <c r="E85" s="67">
        <f t="shared" si="13"/>
        <v>57</v>
      </c>
      <c r="F85" s="135"/>
      <c r="G85" s="116" t="s">
        <v>10</v>
      </c>
      <c r="H85" s="57">
        <f>SUM(C87:C95)</f>
        <v>330</v>
      </c>
      <c r="I85" s="67">
        <f>SUM(D87:D95)</f>
        <v>332</v>
      </c>
      <c r="J85" s="67">
        <f t="shared" si="14"/>
        <v>662</v>
      </c>
    </row>
    <row r="86" spans="2:11" s="138" customFormat="1" ht="15.75" thickBot="1" x14ac:dyDescent="0.3">
      <c r="B86" s="110" t="s">
        <v>11</v>
      </c>
      <c r="C86" s="115">
        <v>43</v>
      </c>
      <c r="D86" s="112">
        <v>34</v>
      </c>
      <c r="E86" s="67">
        <f t="shared" si="13"/>
        <v>77</v>
      </c>
      <c r="F86" s="135"/>
      <c r="G86" s="116" t="s">
        <v>12</v>
      </c>
      <c r="H86" s="57">
        <f>SUM(C96:C99)</f>
        <v>66</v>
      </c>
      <c r="I86" s="67">
        <f>SUM(D96:D99)</f>
        <v>66</v>
      </c>
      <c r="J86" s="67">
        <f t="shared" si="14"/>
        <v>132</v>
      </c>
    </row>
    <row r="87" spans="2:11" s="138" customFormat="1" ht="15.75" thickBot="1" x14ac:dyDescent="0.3">
      <c r="B87" s="110" t="s">
        <v>13</v>
      </c>
      <c r="C87" s="115">
        <v>52</v>
      </c>
      <c r="D87" s="112">
        <v>48</v>
      </c>
      <c r="E87" s="67">
        <f t="shared" si="13"/>
        <v>100</v>
      </c>
      <c r="F87" s="135"/>
      <c r="G87" s="117" t="s">
        <v>14</v>
      </c>
      <c r="H87" s="69">
        <f>SUM(H83:H86)</f>
        <v>519</v>
      </c>
      <c r="I87" s="69">
        <f t="shared" ref="I87" si="15">SUM(I83:I86)</f>
        <v>504</v>
      </c>
      <c r="J87" s="69">
        <f t="shared" ref="J87" si="16">SUM(J83:J86)</f>
        <v>1023</v>
      </c>
    </row>
    <row r="88" spans="2:11" s="138" customFormat="1" ht="15.75" thickBot="1" x14ac:dyDescent="0.3">
      <c r="B88" s="110" t="s">
        <v>15</v>
      </c>
      <c r="C88" s="115">
        <v>56</v>
      </c>
      <c r="D88" s="112">
        <v>30</v>
      </c>
      <c r="E88" s="67">
        <f t="shared" si="13"/>
        <v>86</v>
      </c>
      <c r="F88" s="135"/>
      <c r="K88" s="170"/>
    </row>
    <row r="89" spans="2:11" s="138" customFormat="1" x14ac:dyDescent="0.25">
      <c r="B89" s="110" t="s">
        <v>16</v>
      </c>
      <c r="C89" s="115">
        <v>30</v>
      </c>
      <c r="D89" s="112">
        <v>38</v>
      </c>
      <c r="E89" s="67">
        <f>SUM(C89:D89)</f>
        <v>68</v>
      </c>
      <c r="F89" s="135"/>
      <c r="G89" s="166" t="s">
        <v>145</v>
      </c>
      <c r="H89" s="61">
        <v>6</v>
      </c>
      <c r="I89" s="242" t="s">
        <v>60</v>
      </c>
      <c r="J89" s="66">
        <f>SUM(C87:C91)</f>
        <v>186</v>
      </c>
    </row>
    <row r="90" spans="2:11" s="138" customFormat="1" ht="15.75" thickBot="1" x14ac:dyDescent="0.3">
      <c r="B90" s="110" t="s">
        <v>17</v>
      </c>
      <c r="C90" s="115">
        <v>22</v>
      </c>
      <c r="D90" s="112">
        <v>29</v>
      </c>
      <c r="E90" s="67">
        <f t="shared" ref="E90:E100" si="17">SUM(C90:D90)</f>
        <v>51</v>
      </c>
      <c r="F90" s="135"/>
      <c r="G90" s="167" t="s">
        <v>146</v>
      </c>
      <c r="H90" s="63">
        <v>6</v>
      </c>
      <c r="I90" s="243" t="s">
        <v>61</v>
      </c>
      <c r="J90" s="51">
        <f>SUM(D92:D95)</f>
        <v>150</v>
      </c>
    </row>
    <row r="91" spans="2:11" s="138" customFormat="1" ht="15.75" thickBot="1" x14ac:dyDescent="0.3">
      <c r="B91" s="110" t="s">
        <v>18</v>
      </c>
      <c r="C91" s="115">
        <v>26</v>
      </c>
      <c r="D91" s="112">
        <v>37</v>
      </c>
      <c r="E91" s="67">
        <f t="shared" si="17"/>
        <v>63</v>
      </c>
      <c r="F91" s="135"/>
      <c r="G91" s="167" t="s">
        <v>147</v>
      </c>
      <c r="H91" s="63">
        <v>7</v>
      </c>
      <c r="I91" s="100"/>
      <c r="J91" s="90"/>
    </row>
    <row r="92" spans="2:11" s="138" customFormat="1" x14ac:dyDescent="0.25">
      <c r="B92" s="110" t="s">
        <v>19</v>
      </c>
      <c r="C92" s="115">
        <v>32</v>
      </c>
      <c r="D92" s="112">
        <v>39</v>
      </c>
      <c r="E92" s="67">
        <f t="shared" si="17"/>
        <v>71</v>
      </c>
      <c r="F92" s="135"/>
      <c r="G92" s="167" t="s">
        <v>89</v>
      </c>
      <c r="H92" s="63">
        <v>12</v>
      </c>
      <c r="I92" s="166" t="s">
        <v>148</v>
      </c>
      <c r="J92" s="184">
        <f>+H96+H97+H98+E85+E86</f>
        <v>170</v>
      </c>
    </row>
    <row r="93" spans="2:11" s="138" customFormat="1" ht="15.75" thickBot="1" x14ac:dyDescent="0.3">
      <c r="B93" s="110" t="s">
        <v>20</v>
      </c>
      <c r="C93" s="115">
        <v>32</v>
      </c>
      <c r="D93" s="112">
        <v>28</v>
      </c>
      <c r="E93" s="67">
        <f t="shared" si="17"/>
        <v>60</v>
      </c>
      <c r="F93" s="135"/>
      <c r="G93" s="167" t="s">
        <v>90</v>
      </c>
      <c r="H93" s="63">
        <v>7</v>
      </c>
      <c r="I93" s="171" t="s">
        <v>64</v>
      </c>
      <c r="J93" s="185">
        <f>SUM(E83:E86)</f>
        <v>229</v>
      </c>
    </row>
    <row r="94" spans="2:11" s="138" customFormat="1" x14ac:dyDescent="0.25">
      <c r="B94" s="110" t="s">
        <v>21</v>
      </c>
      <c r="C94" s="115">
        <v>43</v>
      </c>
      <c r="D94" s="112">
        <v>46</v>
      </c>
      <c r="E94" s="67">
        <f t="shared" si="17"/>
        <v>89</v>
      </c>
      <c r="F94" s="135"/>
      <c r="G94" s="167" t="s">
        <v>152</v>
      </c>
      <c r="H94" s="63">
        <v>11</v>
      </c>
    </row>
    <row r="95" spans="2:11" s="138" customFormat="1" x14ac:dyDescent="0.25">
      <c r="B95" s="110" t="s">
        <v>22</v>
      </c>
      <c r="C95" s="115">
        <v>37</v>
      </c>
      <c r="D95" s="112">
        <v>37</v>
      </c>
      <c r="E95" s="67">
        <f t="shared" si="17"/>
        <v>74</v>
      </c>
      <c r="F95" s="135"/>
      <c r="G95" s="167" t="s">
        <v>57</v>
      </c>
      <c r="H95" s="63">
        <v>10</v>
      </c>
    </row>
    <row r="96" spans="2:11" s="138" customFormat="1" x14ac:dyDescent="0.25">
      <c r="B96" s="110" t="s">
        <v>23</v>
      </c>
      <c r="C96" s="115">
        <v>21</v>
      </c>
      <c r="D96" s="112">
        <v>26</v>
      </c>
      <c r="E96" s="67">
        <f t="shared" si="17"/>
        <v>47</v>
      </c>
      <c r="F96" s="135"/>
      <c r="G96" s="167" t="s">
        <v>151</v>
      </c>
      <c r="H96" s="63">
        <v>12</v>
      </c>
    </row>
    <row r="97" spans="2:11" s="138" customFormat="1" x14ac:dyDescent="0.25">
      <c r="B97" s="110" t="s">
        <v>24</v>
      </c>
      <c r="C97" s="115">
        <v>19</v>
      </c>
      <c r="D97" s="112">
        <v>12</v>
      </c>
      <c r="E97" s="67">
        <f t="shared" si="17"/>
        <v>31</v>
      </c>
      <c r="F97" s="135"/>
      <c r="G97" s="167" t="s">
        <v>153</v>
      </c>
      <c r="H97" s="63">
        <v>7</v>
      </c>
    </row>
    <row r="98" spans="2:11" s="138" customFormat="1" x14ac:dyDescent="0.25">
      <c r="B98" s="110" t="s">
        <v>25</v>
      </c>
      <c r="C98" s="115">
        <v>11</v>
      </c>
      <c r="D98" s="112">
        <v>11</v>
      </c>
      <c r="E98" s="67">
        <f t="shared" si="17"/>
        <v>22</v>
      </c>
      <c r="F98" s="135"/>
      <c r="G98" s="167" t="s">
        <v>154</v>
      </c>
      <c r="H98" s="63">
        <v>17</v>
      </c>
    </row>
    <row r="99" spans="2:11" s="138" customFormat="1" x14ac:dyDescent="0.25">
      <c r="B99" s="110" t="s">
        <v>26</v>
      </c>
      <c r="C99" s="115">
        <v>15</v>
      </c>
      <c r="D99" s="112">
        <v>17</v>
      </c>
      <c r="E99" s="67">
        <f t="shared" si="17"/>
        <v>32</v>
      </c>
      <c r="F99" s="135"/>
      <c r="G99" s="167" t="s">
        <v>58</v>
      </c>
      <c r="H99" s="63">
        <v>15</v>
      </c>
    </row>
    <row r="100" spans="2:11" s="138" customFormat="1" ht="15.75" thickBot="1" x14ac:dyDescent="0.3">
      <c r="B100" s="110" t="s">
        <v>97</v>
      </c>
      <c r="C100" s="51">
        <v>0</v>
      </c>
      <c r="D100" s="51">
        <v>0</v>
      </c>
      <c r="E100" s="51">
        <f t="shared" si="17"/>
        <v>0</v>
      </c>
      <c r="F100" s="135"/>
      <c r="G100" s="171" t="s">
        <v>63</v>
      </c>
      <c r="H100" s="65">
        <v>13</v>
      </c>
      <c r="I100" s="135"/>
    </row>
    <row r="101" spans="2:11" s="138" customFormat="1" ht="15.75" thickBot="1" x14ac:dyDescent="0.3">
      <c r="B101" s="119" t="s">
        <v>14</v>
      </c>
      <c r="C101" s="70">
        <f>SUM(C83:C100)</f>
        <v>519</v>
      </c>
      <c r="D101" s="70">
        <f>SUM(D83:D100)</f>
        <v>504</v>
      </c>
      <c r="E101" s="70">
        <f>SUM(E83:E100)</f>
        <v>1023</v>
      </c>
      <c r="F101" s="135"/>
      <c r="G101" s="135"/>
      <c r="H101" s="135"/>
    </row>
    <row r="103" spans="2:11" s="47" customFormat="1" ht="20.25" customHeight="1" thickBot="1" x14ac:dyDescent="0.3">
      <c r="B103" s="131" t="s">
        <v>131</v>
      </c>
      <c r="E103" s="169"/>
      <c r="F103" s="169"/>
      <c r="G103" s="58"/>
    </row>
    <row r="104" spans="2:11" s="138" customFormat="1" ht="28.5" customHeight="1" thickBot="1" x14ac:dyDescent="0.3">
      <c r="B104" s="271" t="s">
        <v>45</v>
      </c>
      <c r="C104" s="273" t="s">
        <v>125</v>
      </c>
      <c r="D104" s="274"/>
      <c r="E104" s="275"/>
      <c r="F104" s="135"/>
      <c r="G104" s="271" t="s">
        <v>45</v>
      </c>
      <c r="H104" s="273" t="s">
        <v>125</v>
      </c>
      <c r="I104" s="274"/>
      <c r="J104" s="275"/>
    </row>
    <row r="105" spans="2:11" s="138" customFormat="1" ht="15.75" thickBot="1" x14ac:dyDescent="0.3">
      <c r="B105" s="272"/>
      <c r="C105" s="141" t="s">
        <v>2</v>
      </c>
      <c r="D105" s="142" t="s">
        <v>3</v>
      </c>
      <c r="E105" s="143" t="s">
        <v>4</v>
      </c>
      <c r="F105" s="135"/>
      <c r="G105" s="272"/>
      <c r="H105" s="141" t="s">
        <v>2</v>
      </c>
      <c r="I105" s="142" t="s">
        <v>3</v>
      </c>
      <c r="J105" s="143" t="s">
        <v>4</v>
      </c>
    </row>
    <row r="106" spans="2:11" s="138" customFormat="1" x14ac:dyDescent="0.25">
      <c r="B106" s="110" t="s">
        <v>5</v>
      </c>
      <c r="C106" s="111">
        <v>26</v>
      </c>
      <c r="D106" s="112">
        <v>21</v>
      </c>
      <c r="E106" s="66">
        <f t="shared" ref="E106:E111" si="18">SUM(C106:D106)</f>
        <v>47</v>
      </c>
      <c r="F106" s="144"/>
      <c r="G106" s="113" t="s">
        <v>6</v>
      </c>
      <c r="H106" s="57">
        <f>SUM(C106:C107)</f>
        <v>70</v>
      </c>
      <c r="I106" s="66">
        <f>SUM(D106:D107)</f>
        <v>64</v>
      </c>
      <c r="J106" s="66">
        <f t="shared" ref="J106:J109" si="19">SUM(H106:I106)</f>
        <v>134</v>
      </c>
      <c r="K106" s="170"/>
    </row>
    <row r="107" spans="2:11" s="138" customFormat="1" x14ac:dyDescent="0.25">
      <c r="B107" s="114" t="s">
        <v>7</v>
      </c>
      <c r="C107" s="115">
        <v>44</v>
      </c>
      <c r="D107" s="112">
        <v>43</v>
      </c>
      <c r="E107" s="67">
        <f t="shared" si="18"/>
        <v>87</v>
      </c>
      <c r="F107" s="135"/>
      <c r="G107" s="116" t="s">
        <v>8</v>
      </c>
      <c r="H107" s="57">
        <f>SUM(C108:C109)</f>
        <v>92</v>
      </c>
      <c r="I107" s="67">
        <f>SUM(D108:D109)</f>
        <v>103</v>
      </c>
      <c r="J107" s="67">
        <f t="shared" si="19"/>
        <v>195</v>
      </c>
    </row>
    <row r="108" spans="2:11" s="138" customFormat="1" x14ac:dyDescent="0.25">
      <c r="B108" s="110" t="s">
        <v>59</v>
      </c>
      <c r="C108" s="115">
        <v>48</v>
      </c>
      <c r="D108" s="112">
        <v>60</v>
      </c>
      <c r="E108" s="67">
        <f t="shared" si="18"/>
        <v>108</v>
      </c>
      <c r="F108" s="135"/>
      <c r="G108" s="116" t="s">
        <v>10</v>
      </c>
      <c r="H108" s="57">
        <f>SUM(C110:C118)</f>
        <v>400</v>
      </c>
      <c r="I108" s="67">
        <f>SUM(D110:D118)</f>
        <v>397</v>
      </c>
      <c r="J108" s="67">
        <f t="shared" si="19"/>
        <v>797</v>
      </c>
    </row>
    <row r="109" spans="2:11" s="138" customFormat="1" ht="15.75" thickBot="1" x14ac:dyDescent="0.3">
      <c r="B109" s="110" t="s">
        <v>11</v>
      </c>
      <c r="C109" s="115">
        <v>44</v>
      </c>
      <c r="D109" s="112">
        <v>43</v>
      </c>
      <c r="E109" s="67">
        <f t="shared" si="18"/>
        <v>87</v>
      </c>
      <c r="F109" s="135"/>
      <c r="G109" s="116" t="s">
        <v>12</v>
      </c>
      <c r="H109" s="57">
        <f>SUM(C119:C122)</f>
        <v>104</v>
      </c>
      <c r="I109" s="67">
        <f>SUM(D119:D122)</f>
        <v>116</v>
      </c>
      <c r="J109" s="67">
        <f t="shared" si="19"/>
        <v>220</v>
      </c>
    </row>
    <row r="110" spans="2:11" s="138" customFormat="1" ht="15.75" thickBot="1" x14ac:dyDescent="0.3">
      <c r="B110" s="110" t="s">
        <v>13</v>
      </c>
      <c r="C110" s="115">
        <v>53</v>
      </c>
      <c r="D110" s="112">
        <v>42</v>
      </c>
      <c r="E110" s="67">
        <f t="shared" si="18"/>
        <v>95</v>
      </c>
      <c r="F110" s="135"/>
      <c r="G110" s="117" t="s">
        <v>14</v>
      </c>
      <c r="H110" s="69">
        <f>SUM(H106:H109)</f>
        <v>666</v>
      </c>
      <c r="I110" s="69">
        <f t="shared" ref="I110" si="20">SUM(I106:I109)</f>
        <v>680</v>
      </c>
      <c r="J110" s="69">
        <f t="shared" ref="J110" si="21">SUM(J106:J109)</f>
        <v>1346</v>
      </c>
    </row>
    <row r="111" spans="2:11" s="138" customFormat="1" ht="15.75" thickBot="1" x14ac:dyDescent="0.3">
      <c r="B111" s="110" t="s">
        <v>15</v>
      </c>
      <c r="C111" s="115">
        <v>59</v>
      </c>
      <c r="D111" s="112">
        <v>41</v>
      </c>
      <c r="E111" s="67">
        <f t="shared" si="18"/>
        <v>100</v>
      </c>
      <c r="F111" s="135"/>
      <c r="K111" s="170"/>
    </row>
    <row r="112" spans="2:11" s="138" customFormat="1" x14ac:dyDescent="0.25">
      <c r="B112" s="110" t="s">
        <v>16</v>
      </c>
      <c r="C112" s="115">
        <v>29</v>
      </c>
      <c r="D112" s="112">
        <v>43</v>
      </c>
      <c r="E112" s="67">
        <f>SUM(C112:D112)</f>
        <v>72</v>
      </c>
      <c r="F112" s="135"/>
      <c r="G112" s="166" t="s">
        <v>145</v>
      </c>
      <c r="H112" s="61">
        <v>5</v>
      </c>
      <c r="I112" s="242" t="s">
        <v>60</v>
      </c>
      <c r="J112" s="66">
        <f>SUM(C110:C114)</f>
        <v>223</v>
      </c>
    </row>
    <row r="113" spans="2:10" s="138" customFormat="1" ht="15.75" thickBot="1" x14ac:dyDescent="0.3">
      <c r="B113" s="110" t="s">
        <v>17</v>
      </c>
      <c r="C113" s="115">
        <v>39</v>
      </c>
      <c r="D113" s="112">
        <v>47</v>
      </c>
      <c r="E113" s="67">
        <f t="shared" ref="E113:E123" si="22">SUM(C113:D113)</f>
        <v>86</v>
      </c>
      <c r="F113" s="135"/>
      <c r="G113" s="167" t="s">
        <v>146</v>
      </c>
      <c r="H113" s="63">
        <v>10</v>
      </c>
      <c r="I113" s="243" t="s">
        <v>61</v>
      </c>
      <c r="J113" s="51">
        <f>SUM(D115:D118)</f>
        <v>184</v>
      </c>
    </row>
    <row r="114" spans="2:10" s="138" customFormat="1" ht="15.75" thickBot="1" x14ac:dyDescent="0.3">
      <c r="B114" s="110" t="s">
        <v>18</v>
      </c>
      <c r="C114" s="115">
        <v>43</v>
      </c>
      <c r="D114" s="112">
        <v>40</v>
      </c>
      <c r="E114" s="67">
        <f t="shared" si="22"/>
        <v>83</v>
      </c>
      <c r="F114" s="135"/>
      <c r="G114" s="167" t="s">
        <v>147</v>
      </c>
      <c r="H114" s="63">
        <v>14</v>
      </c>
      <c r="I114" s="100"/>
      <c r="J114" s="90"/>
    </row>
    <row r="115" spans="2:10" s="138" customFormat="1" x14ac:dyDescent="0.25">
      <c r="B115" s="110" t="s">
        <v>19</v>
      </c>
      <c r="C115" s="115">
        <v>44</v>
      </c>
      <c r="D115" s="112">
        <v>39</v>
      </c>
      <c r="E115" s="67">
        <f t="shared" si="22"/>
        <v>83</v>
      </c>
      <c r="F115" s="135"/>
      <c r="G115" s="167" t="s">
        <v>89</v>
      </c>
      <c r="H115" s="63">
        <v>12</v>
      </c>
      <c r="I115" s="166" t="s">
        <v>148</v>
      </c>
      <c r="J115" s="184">
        <f>+H119+H120+H121+E108+E109</f>
        <v>250</v>
      </c>
    </row>
    <row r="116" spans="2:10" s="138" customFormat="1" ht="15.75" thickBot="1" x14ac:dyDescent="0.3">
      <c r="B116" s="110" t="s">
        <v>20</v>
      </c>
      <c r="C116" s="115">
        <v>40</v>
      </c>
      <c r="D116" s="112">
        <v>58</v>
      </c>
      <c r="E116" s="67">
        <f t="shared" si="22"/>
        <v>98</v>
      </c>
      <c r="F116" s="135"/>
      <c r="G116" s="167" t="s">
        <v>90</v>
      </c>
      <c r="H116" s="63">
        <v>6</v>
      </c>
      <c r="I116" s="171" t="s">
        <v>64</v>
      </c>
      <c r="J116" s="185">
        <f>SUM(E106:E109)</f>
        <v>329</v>
      </c>
    </row>
    <row r="117" spans="2:10" s="138" customFormat="1" x14ac:dyDescent="0.25">
      <c r="B117" s="110" t="s">
        <v>21</v>
      </c>
      <c r="C117" s="115">
        <v>56</v>
      </c>
      <c r="D117" s="112">
        <v>42</v>
      </c>
      <c r="E117" s="67">
        <f t="shared" si="22"/>
        <v>98</v>
      </c>
      <c r="F117" s="135"/>
      <c r="G117" s="167" t="s">
        <v>152</v>
      </c>
      <c r="H117" s="63">
        <v>15</v>
      </c>
    </row>
    <row r="118" spans="2:10" s="138" customFormat="1" x14ac:dyDescent="0.25">
      <c r="B118" s="110" t="s">
        <v>22</v>
      </c>
      <c r="C118" s="115">
        <v>37</v>
      </c>
      <c r="D118" s="112">
        <v>45</v>
      </c>
      <c r="E118" s="67">
        <f t="shared" si="22"/>
        <v>82</v>
      </c>
      <c r="F118" s="135"/>
      <c r="G118" s="167" t="s">
        <v>57</v>
      </c>
      <c r="H118" s="63">
        <v>17</v>
      </c>
    </row>
    <row r="119" spans="2:10" s="138" customFormat="1" x14ac:dyDescent="0.25">
      <c r="B119" s="110" t="s">
        <v>23</v>
      </c>
      <c r="C119" s="115">
        <v>40</v>
      </c>
      <c r="D119" s="112">
        <v>37</v>
      </c>
      <c r="E119" s="67">
        <f t="shared" si="22"/>
        <v>77</v>
      </c>
      <c r="F119" s="135"/>
      <c r="G119" s="167" t="s">
        <v>151</v>
      </c>
      <c r="H119" s="63">
        <v>13</v>
      </c>
    </row>
    <row r="120" spans="2:10" s="138" customFormat="1" x14ac:dyDescent="0.25">
      <c r="B120" s="110" t="s">
        <v>24</v>
      </c>
      <c r="C120" s="115">
        <v>16</v>
      </c>
      <c r="D120" s="112">
        <v>21</v>
      </c>
      <c r="E120" s="67">
        <f t="shared" si="22"/>
        <v>37</v>
      </c>
      <c r="F120" s="135"/>
      <c r="G120" s="167" t="s">
        <v>153</v>
      </c>
      <c r="H120" s="63">
        <v>23</v>
      </c>
    </row>
    <row r="121" spans="2:10" s="138" customFormat="1" x14ac:dyDescent="0.25">
      <c r="B121" s="110" t="s">
        <v>25</v>
      </c>
      <c r="C121" s="115">
        <v>20</v>
      </c>
      <c r="D121" s="112">
        <v>27</v>
      </c>
      <c r="E121" s="67">
        <f t="shared" si="22"/>
        <v>47</v>
      </c>
      <c r="F121" s="135"/>
      <c r="G121" s="167" t="s">
        <v>154</v>
      </c>
      <c r="H121" s="63">
        <v>19</v>
      </c>
    </row>
    <row r="122" spans="2:10" s="138" customFormat="1" x14ac:dyDescent="0.25">
      <c r="B122" s="110" t="s">
        <v>26</v>
      </c>
      <c r="C122" s="115">
        <v>28</v>
      </c>
      <c r="D122" s="112">
        <v>31</v>
      </c>
      <c r="E122" s="67">
        <f t="shared" si="22"/>
        <v>59</v>
      </c>
      <c r="F122" s="135"/>
      <c r="G122" s="167" t="s">
        <v>58</v>
      </c>
      <c r="H122" s="63">
        <v>22</v>
      </c>
    </row>
    <row r="123" spans="2:10" s="138" customFormat="1" ht="15.75" thickBot="1" x14ac:dyDescent="0.3">
      <c r="B123" s="110" t="s">
        <v>97</v>
      </c>
      <c r="C123" s="51">
        <v>0</v>
      </c>
      <c r="D123" s="51">
        <v>0</v>
      </c>
      <c r="E123" s="51">
        <f t="shared" si="22"/>
        <v>0</v>
      </c>
      <c r="F123" s="135"/>
      <c r="G123" s="171" t="s">
        <v>63</v>
      </c>
      <c r="H123" s="65">
        <v>16</v>
      </c>
      <c r="I123" s="135"/>
    </row>
    <row r="124" spans="2:10" s="138" customFormat="1" ht="15.75" thickBot="1" x14ac:dyDescent="0.3">
      <c r="B124" s="119" t="s">
        <v>14</v>
      </c>
      <c r="C124" s="70">
        <f>SUM(C106:C123)</f>
        <v>666</v>
      </c>
      <c r="D124" s="70">
        <f>SUM(D106:D123)</f>
        <v>680</v>
      </c>
      <c r="E124" s="70">
        <f>SUM(E106:E123)</f>
        <v>1346</v>
      </c>
      <c r="F124" s="135"/>
      <c r="G124" s="135"/>
      <c r="H124" s="135"/>
    </row>
    <row r="126" spans="2:10" s="47" customFormat="1" ht="20.25" customHeight="1" thickBot="1" x14ac:dyDescent="0.3">
      <c r="B126" s="131" t="s">
        <v>132</v>
      </c>
      <c r="E126" s="169"/>
      <c r="F126" s="169"/>
      <c r="G126" s="58"/>
    </row>
    <row r="127" spans="2:10" s="138" customFormat="1" ht="28.5" customHeight="1" thickBot="1" x14ac:dyDescent="0.3">
      <c r="B127" s="271" t="s">
        <v>45</v>
      </c>
      <c r="C127" s="273" t="s">
        <v>126</v>
      </c>
      <c r="D127" s="274"/>
      <c r="E127" s="275"/>
      <c r="F127" s="135"/>
      <c r="G127" s="271" t="s">
        <v>45</v>
      </c>
      <c r="H127" s="273" t="s">
        <v>126</v>
      </c>
      <c r="I127" s="274"/>
      <c r="J127" s="275"/>
    </row>
    <row r="128" spans="2:10" s="138" customFormat="1" ht="15.75" thickBot="1" x14ac:dyDescent="0.3">
      <c r="B128" s="272"/>
      <c r="C128" s="141" t="s">
        <v>2</v>
      </c>
      <c r="D128" s="142" t="s">
        <v>3</v>
      </c>
      <c r="E128" s="143" t="s">
        <v>4</v>
      </c>
      <c r="F128" s="135"/>
      <c r="G128" s="272"/>
      <c r="H128" s="141" t="s">
        <v>2</v>
      </c>
      <c r="I128" s="142" t="s">
        <v>3</v>
      </c>
      <c r="J128" s="143" t="s">
        <v>4</v>
      </c>
    </row>
    <row r="129" spans="2:11" s="138" customFormat="1" x14ac:dyDescent="0.25">
      <c r="B129" s="110" t="s">
        <v>5</v>
      </c>
      <c r="C129" s="111">
        <v>10</v>
      </c>
      <c r="D129" s="112">
        <v>7</v>
      </c>
      <c r="E129" s="66">
        <f t="shared" ref="E129:E134" si="23">SUM(C129:D129)</f>
        <v>17</v>
      </c>
      <c r="F129" s="144"/>
      <c r="G129" s="113" t="s">
        <v>6</v>
      </c>
      <c r="H129" s="57">
        <f>SUM(C129:C130)</f>
        <v>25</v>
      </c>
      <c r="I129" s="66">
        <f>SUM(D129:D130)</f>
        <v>22</v>
      </c>
      <c r="J129" s="66">
        <f t="shared" ref="J129:J132" si="24">SUM(H129:I129)</f>
        <v>47</v>
      </c>
      <c r="K129" s="170"/>
    </row>
    <row r="130" spans="2:11" s="138" customFormat="1" x14ac:dyDescent="0.25">
      <c r="B130" s="114" t="s">
        <v>7</v>
      </c>
      <c r="C130" s="115">
        <v>15</v>
      </c>
      <c r="D130" s="112">
        <v>15</v>
      </c>
      <c r="E130" s="67">
        <f t="shared" si="23"/>
        <v>30</v>
      </c>
      <c r="F130" s="135"/>
      <c r="G130" s="116" t="s">
        <v>8</v>
      </c>
      <c r="H130" s="57">
        <f>SUM(C131:C132)</f>
        <v>40</v>
      </c>
      <c r="I130" s="67">
        <f>SUM(D131:D132)</f>
        <v>39</v>
      </c>
      <c r="J130" s="67">
        <f t="shared" si="24"/>
        <v>79</v>
      </c>
    </row>
    <row r="131" spans="2:11" s="138" customFormat="1" x14ac:dyDescent="0.25">
      <c r="B131" s="110" t="s">
        <v>59</v>
      </c>
      <c r="C131" s="115">
        <v>20</v>
      </c>
      <c r="D131" s="112">
        <v>15</v>
      </c>
      <c r="E131" s="67">
        <f t="shared" si="23"/>
        <v>35</v>
      </c>
      <c r="F131" s="135"/>
      <c r="G131" s="116" t="s">
        <v>10</v>
      </c>
      <c r="H131" s="57">
        <f>SUM(C133:C141)</f>
        <v>197</v>
      </c>
      <c r="I131" s="67">
        <f>SUM(D133:D141)</f>
        <v>170</v>
      </c>
      <c r="J131" s="67">
        <f t="shared" si="24"/>
        <v>367</v>
      </c>
    </row>
    <row r="132" spans="2:11" s="138" customFormat="1" ht="15.75" thickBot="1" x14ac:dyDescent="0.3">
      <c r="B132" s="110" t="s">
        <v>11</v>
      </c>
      <c r="C132" s="115">
        <v>20</v>
      </c>
      <c r="D132" s="112">
        <v>24</v>
      </c>
      <c r="E132" s="67">
        <f t="shared" si="23"/>
        <v>44</v>
      </c>
      <c r="F132" s="135"/>
      <c r="G132" s="116" t="s">
        <v>12</v>
      </c>
      <c r="H132" s="57">
        <f>SUM(C142:C145)</f>
        <v>60</v>
      </c>
      <c r="I132" s="67">
        <f>SUM(D142:D145)</f>
        <v>74</v>
      </c>
      <c r="J132" s="67">
        <f t="shared" si="24"/>
        <v>134</v>
      </c>
    </row>
    <row r="133" spans="2:11" s="138" customFormat="1" ht="15.75" thickBot="1" x14ac:dyDescent="0.3">
      <c r="B133" s="110" t="s">
        <v>13</v>
      </c>
      <c r="C133" s="115">
        <v>18</v>
      </c>
      <c r="D133" s="112">
        <v>17</v>
      </c>
      <c r="E133" s="67">
        <f t="shared" si="23"/>
        <v>35</v>
      </c>
      <c r="F133" s="135"/>
      <c r="G133" s="117" t="s">
        <v>14</v>
      </c>
      <c r="H133" s="69">
        <f>SUM(H129:H132)</f>
        <v>322</v>
      </c>
      <c r="I133" s="69">
        <f t="shared" ref="I133:J133" si="25">SUM(I129:I132)</f>
        <v>305</v>
      </c>
      <c r="J133" s="69">
        <f t="shared" si="25"/>
        <v>627</v>
      </c>
    </row>
    <row r="134" spans="2:11" s="138" customFormat="1" ht="15.75" thickBot="1" x14ac:dyDescent="0.3">
      <c r="B134" s="110" t="s">
        <v>15</v>
      </c>
      <c r="C134" s="115">
        <v>15</v>
      </c>
      <c r="D134" s="112">
        <v>13</v>
      </c>
      <c r="E134" s="67">
        <f t="shared" si="23"/>
        <v>28</v>
      </c>
      <c r="F134" s="135"/>
      <c r="K134" s="170"/>
    </row>
    <row r="135" spans="2:11" s="138" customFormat="1" x14ac:dyDescent="0.25">
      <c r="B135" s="110" t="s">
        <v>16</v>
      </c>
      <c r="C135" s="115">
        <v>13</v>
      </c>
      <c r="D135" s="112">
        <v>17</v>
      </c>
      <c r="E135" s="67">
        <f>SUM(C135:D135)</f>
        <v>30</v>
      </c>
      <c r="F135" s="135"/>
      <c r="G135" s="166" t="s">
        <v>145</v>
      </c>
      <c r="H135" s="61">
        <v>2</v>
      </c>
      <c r="I135" s="242" t="s">
        <v>60</v>
      </c>
      <c r="J135" s="66">
        <f>SUM(C133:C137)</f>
        <v>85</v>
      </c>
    </row>
    <row r="136" spans="2:11" s="138" customFormat="1" ht="15.75" thickBot="1" x14ac:dyDescent="0.3">
      <c r="B136" s="110" t="s">
        <v>17</v>
      </c>
      <c r="C136" s="115">
        <v>19</v>
      </c>
      <c r="D136" s="112">
        <v>14</v>
      </c>
      <c r="E136" s="67">
        <f t="shared" ref="E136:E146" si="26">SUM(C136:D136)</f>
        <v>33</v>
      </c>
      <c r="F136" s="135"/>
      <c r="G136" s="167" t="s">
        <v>146</v>
      </c>
      <c r="H136" s="63">
        <v>4</v>
      </c>
      <c r="I136" s="243" t="s">
        <v>61</v>
      </c>
      <c r="J136" s="51">
        <f>SUM(D138:D141)</f>
        <v>87</v>
      </c>
    </row>
    <row r="137" spans="2:11" s="138" customFormat="1" ht="15.75" thickBot="1" x14ac:dyDescent="0.3">
      <c r="B137" s="110" t="s">
        <v>18</v>
      </c>
      <c r="C137" s="115">
        <v>20</v>
      </c>
      <c r="D137" s="112">
        <v>22</v>
      </c>
      <c r="E137" s="67">
        <f t="shared" si="26"/>
        <v>42</v>
      </c>
      <c r="F137" s="135"/>
      <c r="G137" s="167" t="s">
        <v>147</v>
      </c>
      <c r="H137" s="63">
        <v>3</v>
      </c>
      <c r="I137" s="100"/>
      <c r="J137" s="90"/>
    </row>
    <row r="138" spans="2:11" s="138" customFormat="1" x14ac:dyDescent="0.25">
      <c r="B138" s="110" t="s">
        <v>19</v>
      </c>
      <c r="C138" s="115">
        <v>27</v>
      </c>
      <c r="D138" s="112">
        <v>27</v>
      </c>
      <c r="E138" s="67">
        <f t="shared" si="26"/>
        <v>54</v>
      </c>
      <c r="F138" s="135"/>
      <c r="G138" s="167" t="s">
        <v>89</v>
      </c>
      <c r="H138" s="63">
        <v>4</v>
      </c>
      <c r="I138" s="166" t="s">
        <v>148</v>
      </c>
      <c r="J138" s="184">
        <f>+H142+H143+H144+E131+E132</f>
        <v>98</v>
      </c>
    </row>
    <row r="139" spans="2:11" s="138" customFormat="1" ht="15.75" thickBot="1" x14ac:dyDescent="0.3">
      <c r="B139" s="110" t="s">
        <v>20</v>
      </c>
      <c r="C139" s="115">
        <v>31</v>
      </c>
      <c r="D139" s="112">
        <v>22</v>
      </c>
      <c r="E139" s="67">
        <f t="shared" si="26"/>
        <v>53</v>
      </c>
      <c r="F139" s="135"/>
      <c r="G139" s="167" t="s">
        <v>90</v>
      </c>
      <c r="H139" s="63">
        <v>4</v>
      </c>
      <c r="I139" s="171" t="s">
        <v>64</v>
      </c>
      <c r="J139" s="185">
        <f>SUM(E129:E132)</f>
        <v>126</v>
      </c>
    </row>
    <row r="140" spans="2:11" s="138" customFormat="1" x14ac:dyDescent="0.25">
      <c r="B140" s="110" t="s">
        <v>21</v>
      </c>
      <c r="C140" s="115">
        <v>28</v>
      </c>
      <c r="D140" s="112">
        <v>19</v>
      </c>
      <c r="E140" s="67">
        <f t="shared" si="26"/>
        <v>47</v>
      </c>
      <c r="F140" s="135"/>
      <c r="G140" s="167" t="s">
        <v>152</v>
      </c>
      <c r="H140" s="63">
        <v>3</v>
      </c>
    </row>
    <row r="141" spans="2:11" s="138" customFormat="1" x14ac:dyDescent="0.25">
      <c r="B141" s="110" t="s">
        <v>22</v>
      </c>
      <c r="C141" s="115">
        <v>26</v>
      </c>
      <c r="D141" s="112">
        <v>19</v>
      </c>
      <c r="E141" s="67">
        <f t="shared" si="26"/>
        <v>45</v>
      </c>
      <c r="F141" s="135"/>
      <c r="G141" s="167" t="s">
        <v>57</v>
      </c>
      <c r="H141" s="63">
        <v>8</v>
      </c>
    </row>
    <row r="142" spans="2:11" s="138" customFormat="1" x14ac:dyDescent="0.25">
      <c r="B142" s="110" t="s">
        <v>23</v>
      </c>
      <c r="C142" s="115">
        <v>21</v>
      </c>
      <c r="D142" s="112">
        <v>17</v>
      </c>
      <c r="E142" s="67">
        <f t="shared" si="26"/>
        <v>38</v>
      </c>
      <c r="F142" s="135"/>
      <c r="G142" s="167" t="s">
        <v>151</v>
      </c>
      <c r="H142" s="63">
        <v>7</v>
      </c>
    </row>
    <row r="143" spans="2:11" s="138" customFormat="1" x14ac:dyDescent="0.25">
      <c r="B143" s="110" t="s">
        <v>24</v>
      </c>
      <c r="C143" s="115">
        <v>19</v>
      </c>
      <c r="D143" s="112">
        <v>26</v>
      </c>
      <c r="E143" s="67">
        <f t="shared" si="26"/>
        <v>45</v>
      </c>
      <c r="F143" s="135"/>
      <c r="G143" s="167" t="s">
        <v>153</v>
      </c>
      <c r="H143" s="63">
        <v>6</v>
      </c>
    </row>
    <row r="144" spans="2:11" s="138" customFormat="1" x14ac:dyDescent="0.25">
      <c r="B144" s="110" t="s">
        <v>25</v>
      </c>
      <c r="C144" s="115">
        <v>12</v>
      </c>
      <c r="D144" s="112">
        <v>12</v>
      </c>
      <c r="E144" s="67">
        <f t="shared" si="26"/>
        <v>24</v>
      </c>
      <c r="F144" s="135"/>
      <c r="G144" s="167" t="s">
        <v>154</v>
      </c>
      <c r="H144" s="63">
        <v>6</v>
      </c>
    </row>
    <row r="145" spans="2:11" s="138" customFormat="1" x14ac:dyDescent="0.25">
      <c r="B145" s="110" t="s">
        <v>26</v>
      </c>
      <c r="C145" s="115">
        <v>8</v>
      </c>
      <c r="D145" s="112">
        <v>19</v>
      </c>
      <c r="E145" s="67">
        <f t="shared" si="26"/>
        <v>27</v>
      </c>
      <c r="F145" s="135"/>
      <c r="G145" s="167" t="s">
        <v>58</v>
      </c>
      <c r="H145" s="63">
        <v>8</v>
      </c>
    </row>
    <row r="146" spans="2:11" s="138" customFormat="1" ht="15.75" thickBot="1" x14ac:dyDescent="0.3">
      <c r="B146" s="110" t="s">
        <v>97</v>
      </c>
      <c r="C146" s="51">
        <v>0</v>
      </c>
      <c r="D146" s="51">
        <v>0</v>
      </c>
      <c r="E146" s="51">
        <f t="shared" si="26"/>
        <v>0</v>
      </c>
      <c r="F146" s="135"/>
      <c r="G146" s="171" t="s">
        <v>63</v>
      </c>
      <c r="H146" s="65">
        <v>10</v>
      </c>
      <c r="I146" s="135"/>
    </row>
    <row r="147" spans="2:11" s="138" customFormat="1" ht="15.75" thickBot="1" x14ac:dyDescent="0.3">
      <c r="B147" s="119" t="s">
        <v>14</v>
      </c>
      <c r="C147" s="70">
        <f>SUM(C129:C146)</f>
        <v>322</v>
      </c>
      <c r="D147" s="70">
        <f>SUM(D129:D146)</f>
        <v>305</v>
      </c>
      <c r="E147" s="230">
        <f>SUM(E129:E146)</f>
        <v>627</v>
      </c>
      <c r="F147" s="135"/>
      <c r="G147" s="135"/>
      <c r="H147" s="135"/>
    </row>
    <row r="149" spans="2:11" s="47" customFormat="1" ht="20.25" customHeight="1" thickBot="1" x14ac:dyDescent="0.3">
      <c r="B149" s="131" t="s">
        <v>134</v>
      </c>
      <c r="E149" s="169"/>
      <c r="F149" s="169"/>
      <c r="G149" s="58"/>
    </row>
    <row r="150" spans="2:11" s="138" customFormat="1" ht="28.5" customHeight="1" thickBot="1" x14ac:dyDescent="0.3">
      <c r="B150" s="271" t="s">
        <v>45</v>
      </c>
      <c r="C150" s="273" t="s">
        <v>127</v>
      </c>
      <c r="D150" s="274"/>
      <c r="E150" s="275"/>
      <c r="F150" s="135"/>
      <c r="G150" s="271" t="s">
        <v>45</v>
      </c>
      <c r="H150" s="273" t="s">
        <v>127</v>
      </c>
      <c r="I150" s="274"/>
      <c r="J150" s="275"/>
    </row>
    <row r="151" spans="2:11" s="138" customFormat="1" ht="15.75" thickBot="1" x14ac:dyDescent="0.3">
      <c r="B151" s="272"/>
      <c r="C151" s="141" t="s">
        <v>2</v>
      </c>
      <c r="D151" s="142" t="s">
        <v>3</v>
      </c>
      <c r="E151" s="143" t="s">
        <v>4</v>
      </c>
      <c r="F151" s="135"/>
      <c r="G151" s="272"/>
      <c r="H151" s="141" t="s">
        <v>2</v>
      </c>
      <c r="I151" s="142" t="s">
        <v>3</v>
      </c>
      <c r="J151" s="143" t="s">
        <v>4</v>
      </c>
    </row>
    <row r="152" spans="2:11" s="138" customFormat="1" x14ac:dyDescent="0.25">
      <c r="B152" s="110" t="s">
        <v>5</v>
      </c>
      <c r="C152" s="111">
        <v>8</v>
      </c>
      <c r="D152" s="112">
        <v>7</v>
      </c>
      <c r="E152" s="66">
        <f t="shared" ref="E152:E157" si="27">SUM(C152:D152)</f>
        <v>15</v>
      </c>
      <c r="F152" s="144"/>
      <c r="G152" s="113" t="s">
        <v>6</v>
      </c>
      <c r="H152" s="57">
        <f>SUM(C152:C153)</f>
        <v>22</v>
      </c>
      <c r="I152" s="66">
        <f>SUM(D152:D153)</f>
        <v>24</v>
      </c>
      <c r="J152" s="66">
        <f t="shared" ref="J152:J155" si="28">SUM(H152:I152)</f>
        <v>46</v>
      </c>
      <c r="K152" s="170"/>
    </row>
    <row r="153" spans="2:11" s="138" customFormat="1" x14ac:dyDescent="0.25">
      <c r="B153" s="114" t="s">
        <v>7</v>
      </c>
      <c r="C153" s="115">
        <v>14</v>
      </c>
      <c r="D153" s="112">
        <v>17</v>
      </c>
      <c r="E153" s="67">
        <f t="shared" si="27"/>
        <v>31</v>
      </c>
      <c r="F153" s="135"/>
      <c r="G153" s="116" t="s">
        <v>8</v>
      </c>
      <c r="H153" s="57">
        <f>SUM(C154:C155)</f>
        <v>28</v>
      </c>
      <c r="I153" s="67">
        <f>SUM(D154:D155)</f>
        <v>30</v>
      </c>
      <c r="J153" s="67">
        <f t="shared" si="28"/>
        <v>58</v>
      </c>
    </row>
    <row r="154" spans="2:11" s="138" customFormat="1" x14ac:dyDescent="0.25">
      <c r="B154" s="110" t="s">
        <v>59</v>
      </c>
      <c r="C154" s="115">
        <v>12</v>
      </c>
      <c r="D154" s="112">
        <v>20</v>
      </c>
      <c r="E154" s="67">
        <f t="shared" si="27"/>
        <v>32</v>
      </c>
      <c r="F154" s="135"/>
      <c r="G154" s="116" t="s">
        <v>10</v>
      </c>
      <c r="H154" s="57">
        <f>SUM(C156:C164)</f>
        <v>160</v>
      </c>
      <c r="I154" s="67">
        <f>SUM(D156:D164)</f>
        <v>143</v>
      </c>
      <c r="J154" s="67">
        <f t="shared" si="28"/>
        <v>303</v>
      </c>
    </row>
    <row r="155" spans="2:11" s="138" customFormat="1" ht="15.75" thickBot="1" x14ac:dyDescent="0.3">
      <c r="B155" s="110" t="s">
        <v>11</v>
      </c>
      <c r="C155" s="115">
        <v>16</v>
      </c>
      <c r="D155" s="112">
        <v>10</v>
      </c>
      <c r="E155" s="67">
        <f t="shared" si="27"/>
        <v>26</v>
      </c>
      <c r="F155" s="135"/>
      <c r="G155" s="116" t="s">
        <v>12</v>
      </c>
      <c r="H155" s="57">
        <f>SUM(C165:C168)</f>
        <v>49</v>
      </c>
      <c r="I155" s="67">
        <f>SUM(D165:D168)</f>
        <v>38</v>
      </c>
      <c r="J155" s="67">
        <f t="shared" si="28"/>
        <v>87</v>
      </c>
    </row>
    <row r="156" spans="2:11" s="138" customFormat="1" ht="15.75" thickBot="1" x14ac:dyDescent="0.3">
      <c r="B156" s="110" t="s">
        <v>13</v>
      </c>
      <c r="C156" s="115">
        <v>21</v>
      </c>
      <c r="D156" s="112">
        <v>18</v>
      </c>
      <c r="E156" s="67">
        <f t="shared" si="27"/>
        <v>39</v>
      </c>
      <c r="F156" s="135"/>
      <c r="G156" s="117" t="s">
        <v>14</v>
      </c>
      <c r="H156" s="69">
        <f>SUM(H152:H155)</f>
        <v>259</v>
      </c>
      <c r="I156" s="69">
        <f t="shared" ref="I156" si="29">SUM(I152:I155)</f>
        <v>235</v>
      </c>
      <c r="J156" s="70">
        <f t="shared" ref="J156" si="30">SUM(J152:J155)</f>
        <v>494</v>
      </c>
    </row>
    <row r="157" spans="2:11" s="138" customFormat="1" ht="15.75" thickBot="1" x14ac:dyDescent="0.3">
      <c r="B157" s="110" t="s">
        <v>15</v>
      </c>
      <c r="C157" s="115">
        <v>9</v>
      </c>
      <c r="D157" s="112">
        <v>13</v>
      </c>
      <c r="E157" s="67">
        <f t="shared" si="27"/>
        <v>22</v>
      </c>
      <c r="F157" s="135"/>
      <c r="K157" s="170"/>
    </row>
    <row r="158" spans="2:11" s="138" customFormat="1" x14ac:dyDescent="0.25">
      <c r="B158" s="110" t="s">
        <v>16</v>
      </c>
      <c r="C158" s="115">
        <v>12</v>
      </c>
      <c r="D158" s="112">
        <v>11</v>
      </c>
      <c r="E158" s="67">
        <f>SUM(C158:D158)</f>
        <v>23</v>
      </c>
      <c r="F158" s="135"/>
      <c r="G158" s="250" t="s">
        <v>145</v>
      </c>
      <c r="H158" s="60">
        <v>1</v>
      </c>
      <c r="I158" s="242" t="s">
        <v>60</v>
      </c>
      <c r="J158" s="66">
        <f>SUM(C156:C160)</f>
        <v>81</v>
      </c>
    </row>
    <row r="159" spans="2:11" s="138" customFormat="1" ht="15.75" thickBot="1" x14ac:dyDescent="0.3">
      <c r="B159" s="110" t="s">
        <v>17</v>
      </c>
      <c r="C159" s="115">
        <v>13</v>
      </c>
      <c r="D159" s="112">
        <v>11</v>
      </c>
      <c r="E159" s="67">
        <f t="shared" ref="E159:E169" si="31">SUM(C159:D159)</f>
        <v>24</v>
      </c>
      <c r="F159" s="135"/>
      <c r="G159" s="251" t="s">
        <v>146</v>
      </c>
      <c r="H159" s="62">
        <v>1</v>
      </c>
      <c r="I159" s="243" t="s">
        <v>61</v>
      </c>
      <c r="J159" s="51">
        <f>SUM(D161:D164)</f>
        <v>67</v>
      </c>
    </row>
    <row r="160" spans="2:11" s="138" customFormat="1" ht="15.75" thickBot="1" x14ac:dyDescent="0.3">
      <c r="B160" s="110" t="s">
        <v>18</v>
      </c>
      <c r="C160" s="115">
        <v>26</v>
      </c>
      <c r="D160" s="112">
        <v>23</v>
      </c>
      <c r="E160" s="67">
        <f t="shared" si="31"/>
        <v>49</v>
      </c>
      <c r="F160" s="135"/>
      <c r="G160" s="251" t="s">
        <v>147</v>
      </c>
      <c r="H160" s="62">
        <v>6</v>
      </c>
      <c r="I160" s="100"/>
      <c r="J160" s="90"/>
    </row>
    <row r="161" spans="2:11" s="138" customFormat="1" x14ac:dyDescent="0.25">
      <c r="B161" s="110" t="s">
        <v>19</v>
      </c>
      <c r="C161" s="115">
        <v>19</v>
      </c>
      <c r="D161" s="112">
        <v>15</v>
      </c>
      <c r="E161" s="67">
        <f t="shared" si="31"/>
        <v>34</v>
      </c>
      <c r="F161" s="135"/>
      <c r="G161" s="251" t="s">
        <v>89</v>
      </c>
      <c r="H161" s="62">
        <v>4</v>
      </c>
      <c r="I161" s="253" t="s">
        <v>148</v>
      </c>
      <c r="J161" s="184">
        <f>+H165+H166+H167+E154+E155</f>
        <v>77</v>
      </c>
    </row>
    <row r="162" spans="2:11" s="138" customFormat="1" ht="15.75" thickBot="1" x14ac:dyDescent="0.3">
      <c r="B162" s="110" t="s">
        <v>20</v>
      </c>
      <c r="C162" s="115">
        <v>17</v>
      </c>
      <c r="D162" s="112">
        <v>15</v>
      </c>
      <c r="E162" s="67">
        <f t="shared" si="31"/>
        <v>32</v>
      </c>
      <c r="F162" s="135"/>
      <c r="G162" s="251" t="s">
        <v>90</v>
      </c>
      <c r="H162" s="62">
        <v>3</v>
      </c>
      <c r="I162" s="243" t="s">
        <v>64</v>
      </c>
      <c r="J162" s="185">
        <f>SUM(E152:E155)</f>
        <v>104</v>
      </c>
    </row>
    <row r="163" spans="2:11" s="138" customFormat="1" x14ac:dyDescent="0.25">
      <c r="B163" s="110" t="s">
        <v>21</v>
      </c>
      <c r="C163" s="115">
        <v>27</v>
      </c>
      <c r="D163" s="112">
        <v>19</v>
      </c>
      <c r="E163" s="67">
        <f t="shared" si="31"/>
        <v>46</v>
      </c>
      <c r="F163" s="135"/>
      <c r="G163" s="251" t="s">
        <v>152</v>
      </c>
      <c r="H163" s="62">
        <v>3</v>
      </c>
    </row>
    <row r="164" spans="2:11" s="138" customFormat="1" x14ac:dyDescent="0.25">
      <c r="B164" s="110" t="s">
        <v>22</v>
      </c>
      <c r="C164" s="115">
        <v>16</v>
      </c>
      <c r="D164" s="112">
        <v>18</v>
      </c>
      <c r="E164" s="67">
        <f t="shared" si="31"/>
        <v>34</v>
      </c>
      <c r="F164" s="135"/>
      <c r="G164" s="251" t="s">
        <v>57</v>
      </c>
      <c r="H164" s="62">
        <v>9</v>
      </c>
    </row>
    <row r="165" spans="2:11" s="138" customFormat="1" x14ac:dyDescent="0.25">
      <c r="B165" s="110" t="s">
        <v>23</v>
      </c>
      <c r="C165" s="115">
        <v>22</v>
      </c>
      <c r="D165" s="112">
        <v>16</v>
      </c>
      <c r="E165" s="67">
        <f t="shared" si="31"/>
        <v>38</v>
      </c>
      <c r="F165" s="135"/>
      <c r="G165" s="251" t="s">
        <v>151</v>
      </c>
      <c r="H165" s="62">
        <v>6</v>
      </c>
    </row>
    <row r="166" spans="2:11" s="138" customFormat="1" x14ac:dyDescent="0.25">
      <c r="B166" s="110" t="s">
        <v>24</v>
      </c>
      <c r="C166" s="115">
        <v>8</v>
      </c>
      <c r="D166" s="112">
        <v>5</v>
      </c>
      <c r="E166" s="67">
        <f t="shared" si="31"/>
        <v>13</v>
      </c>
      <c r="F166" s="135"/>
      <c r="G166" s="251" t="s">
        <v>153</v>
      </c>
      <c r="H166" s="62">
        <v>6</v>
      </c>
    </row>
    <row r="167" spans="2:11" s="138" customFormat="1" x14ac:dyDescent="0.25">
      <c r="B167" s="110" t="s">
        <v>25</v>
      </c>
      <c r="C167" s="115">
        <v>6</v>
      </c>
      <c r="D167" s="112">
        <v>8</v>
      </c>
      <c r="E167" s="67">
        <f t="shared" si="31"/>
        <v>14</v>
      </c>
      <c r="F167" s="135"/>
      <c r="G167" s="251" t="s">
        <v>154</v>
      </c>
      <c r="H167" s="62">
        <v>7</v>
      </c>
    </row>
    <row r="168" spans="2:11" s="138" customFormat="1" x14ac:dyDescent="0.25">
      <c r="B168" s="110" t="s">
        <v>26</v>
      </c>
      <c r="C168" s="115">
        <v>13</v>
      </c>
      <c r="D168" s="112">
        <v>9</v>
      </c>
      <c r="E168" s="67">
        <f t="shared" si="31"/>
        <v>22</v>
      </c>
      <c r="F168" s="135"/>
      <c r="G168" s="251" t="s">
        <v>58</v>
      </c>
      <c r="H168" s="62">
        <v>8</v>
      </c>
    </row>
    <row r="169" spans="2:11" s="138" customFormat="1" ht="15.75" thickBot="1" x14ac:dyDescent="0.3">
      <c r="B169" s="110" t="s">
        <v>97</v>
      </c>
      <c r="C169" s="51">
        <v>0</v>
      </c>
      <c r="D169" s="51">
        <v>0</v>
      </c>
      <c r="E169" s="51">
        <f t="shared" si="31"/>
        <v>0</v>
      </c>
      <c r="F169" s="135"/>
      <c r="G169" s="252" t="s">
        <v>63</v>
      </c>
      <c r="H169" s="64">
        <v>6</v>
      </c>
      <c r="I169" s="135"/>
    </row>
    <row r="170" spans="2:11" s="138" customFormat="1" ht="15.75" thickBot="1" x14ac:dyDescent="0.3">
      <c r="B170" s="119" t="s">
        <v>14</v>
      </c>
      <c r="C170" s="70">
        <f>SUM(C152:C169)</f>
        <v>259</v>
      </c>
      <c r="D170" s="70">
        <f>SUM(D152:D169)</f>
        <v>235</v>
      </c>
      <c r="E170" s="230">
        <f>SUM(E152:E169)</f>
        <v>494</v>
      </c>
      <c r="F170" s="135"/>
      <c r="G170" s="135"/>
      <c r="H170" s="135"/>
      <c r="I170" s="135"/>
    </row>
    <row r="172" spans="2:11" s="47" customFormat="1" ht="20.25" customHeight="1" thickBot="1" x14ac:dyDescent="0.3">
      <c r="B172" s="131" t="s">
        <v>133</v>
      </c>
      <c r="E172" s="169"/>
      <c r="F172" s="169"/>
      <c r="G172" s="58"/>
    </row>
    <row r="173" spans="2:11" s="138" customFormat="1" ht="28.5" customHeight="1" thickBot="1" x14ac:dyDescent="0.3">
      <c r="B173" s="271" t="s">
        <v>45</v>
      </c>
      <c r="C173" s="273" t="s">
        <v>128</v>
      </c>
      <c r="D173" s="274"/>
      <c r="E173" s="275"/>
      <c r="F173" s="135"/>
      <c r="G173" s="271" t="s">
        <v>45</v>
      </c>
      <c r="H173" s="273" t="s">
        <v>128</v>
      </c>
      <c r="I173" s="274"/>
      <c r="J173" s="275"/>
    </row>
    <row r="174" spans="2:11" s="138" customFormat="1" ht="15.75" thickBot="1" x14ac:dyDescent="0.3">
      <c r="B174" s="272"/>
      <c r="C174" s="141" t="s">
        <v>2</v>
      </c>
      <c r="D174" s="142" t="s">
        <v>3</v>
      </c>
      <c r="E174" s="143" t="s">
        <v>4</v>
      </c>
      <c r="F174" s="135"/>
      <c r="G174" s="272"/>
      <c r="H174" s="141" t="s">
        <v>2</v>
      </c>
      <c r="I174" s="142" t="s">
        <v>3</v>
      </c>
      <c r="J174" s="143" t="s">
        <v>4</v>
      </c>
    </row>
    <row r="175" spans="2:11" s="138" customFormat="1" x14ac:dyDescent="0.25">
      <c r="B175" s="110" t="s">
        <v>5</v>
      </c>
      <c r="C175" s="111">
        <v>4</v>
      </c>
      <c r="D175" s="112">
        <v>7</v>
      </c>
      <c r="E175" s="66">
        <f t="shared" ref="E175:E180" si="32">SUM(C175:D175)</f>
        <v>11</v>
      </c>
      <c r="F175" s="144"/>
      <c r="G175" s="113" t="s">
        <v>6</v>
      </c>
      <c r="H175" s="57">
        <f>SUM(C175:C176)</f>
        <v>16</v>
      </c>
      <c r="I175" s="66">
        <f>SUM(D175:D176)</f>
        <v>20</v>
      </c>
      <c r="J175" s="66">
        <f t="shared" ref="J175:J178" si="33">SUM(H175:I175)</f>
        <v>36</v>
      </c>
      <c r="K175" s="170"/>
    </row>
    <row r="176" spans="2:11" s="138" customFormat="1" x14ac:dyDescent="0.25">
      <c r="B176" s="114" t="s">
        <v>7</v>
      </c>
      <c r="C176" s="115">
        <v>12</v>
      </c>
      <c r="D176" s="112">
        <v>13</v>
      </c>
      <c r="E176" s="67">
        <f t="shared" si="32"/>
        <v>25</v>
      </c>
      <c r="F176" s="135"/>
      <c r="G176" s="116" t="s">
        <v>8</v>
      </c>
      <c r="H176" s="57">
        <f>SUM(C177:C178)</f>
        <v>20</v>
      </c>
      <c r="I176" s="67">
        <f>SUM(D177:D178)</f>
        <v>19</v>
      </c>
      <c r="J176" s="67">
        <f t="shared" si="33"/>
        <v>39</v>
      </c>
    </row>
    <row r="177" spans="2:11" s="138" customFormat="1" x14ac:dyDescent="0.25">
      <c r="B177" s="110" t="s">
        <v>59</v>
      </c>
      <c r="C177" s="115">
        <v>8</v>
      </c>
      <c r="D177" s="112">
        <v>15</v>
      </c>
      <c r="E177" s="67">
        <f t="shared" si="32"/>
        <v>23</v>
      </c>
      <c r="F177" s="135"/>
      <c r="G177" s="116" t="s">
        <v>10</v>
      </c>
      <c r="H177" s="57">
        <f>SUM(C179:C187)</f>
        <v>141</v>
      </c>
      <c r="I177" s="67">
        <f>SUM(D179:D187)</f>
        <v>117</v>
      </c>
      <c r="J177" s="67">
        <f t="shared" si="33"/>
        <v>258</v>
      </c>
    </row>
    <row r="178" spans="2:11" s="138" customFormat="1" ht="15.75" thickBot="1" x14ac:dyDescent="0.3">
      <c r="B178" s="110" t="s">
        <v>11</v>
      </c>
      <c r="C178" s="115">
        <v>12</v>
      </c>
      <c r="D178" s="112">
        <v>4</v>
      </c>
      <c r="E178" s="67">
        <f t="shared" si="32"/>
        <v>16</v>
      </c>
      <c r="F178" s="135"/>
      <c r="G178" s="116" t="s">
        <v>12</v>
      </c>
      <c r="H178" s="57">
        <f>SUM(C188:C191)</f>
        <v>48</v>
      </c>
      <c r="I178" s="67">
        <f>SUM(D188:D191)</f>
        <v>32</v>
      </c>
      <c r="J178" s="67">
        <f t="shared" si="33"/>
        <v>80</v>
      </c>
    </row>
    <row r="179" spans="2:11" s="138" customFormat="1" ht="15.75" thickBot="1" x14ac:dyDescent="0.3">
      <c r="B179" s="110" t="s">
        <v>13</v>
      </c>
      <c r="C179" s="115">
        <v>13</v>
      </c>
      <c r="D179" s="112">
        <v>9</v>
      </c>
      <c r="E179" s="67">
        <f t="shared" si="32"/>
        <v>22</v>
      </c>
      <c r="F179" s="135"/>
      <c r="G179" s="117" t="s">
        <v>14</v>
      </c>
      <c r="H179" s="69">
        <f>SUM(H175:H178)</f>
        <v>225</v>
      </c>
      <c r="I179" s="69">
        <f t="shared" ref="I179" si="34">SUM(I175:I178)</f>
        <v>188</v>
      </c>
      <c r="J179" s="69">
        <f t="shared" ref="J179" si="35">SUM(J175:J178)</f>
        <v>413</v>
      </c>
    </row>
    <row r="180" spans="2:11" s="138" customFormat="1" ht="15.75" thickBot="1" x14ac:dyDescent="0.3">
      <c r="B180" s="110" t="s">
        <v>15</v>
      </c>
      <c r="C180" s="115">
        <v>13</v>
      </c>
      <c r="D180" s="112">
        <v>13</v>
      </c>
      <c r="E180" s="67">
        <f t="shared" si="32"/>
        <v>26</v>
      </c>
      <c r="F180" s="135"/>
      <c r="K180" s="170"/>
    </row>
    <row r="181" spans="2:11" s="138" customFormat="1" x14ac:dyDescent="0.25">
      <c r="B181" s="110" t="s">
        <v>16</v>
      </c>
      <c r="C181" s="115">
        <v>15</v>
      </c>
      <c r="D181" s="112">
        <v>17</v>
      </c>
      <c r="E181" s="67">
        <f>SUM(C181:D181)</f>
        <v>32</v>
      </c>
      <c r="F181" s="135"/>
      <c r="G181" s="166" t="s">
        <v>145</v>
      </c>
      <c r="H181" s="61">
        <v>0</v>
      </c>
      <c r="I181" s="242" t="s">
        <v>60</v>
      </c>
      <c r="J181" s="66">
        <f>SUM(C179:C183)</f>
        <v>67</v>
      </c>
    </row>
    <row r="182" spans="2:11" s="138" customFormat="1" ht="15.75" thickBot="1" x14ac:dyDescent="0.3">
      <c r="B182" s="110" t="s">
        <v>17</v>
      </c>
      <c r="C182" s="115">
        <v>11</v>
      </c>
      <c r="D182" s="112">
        <v>10</v>
      </c>
      <c r="E182" s="67">
        <f t="shared" ref="E182:E192" si="36">SUM(C182:D182)</f>
        <v>21</v>
      </c>
      <c r="F182" s="135"/>
      <c r="G182" s="167" t="s">
        <v>146</v>
      </c>
      <c r="H182" s="63">
        <v>1</v>
      </c>
      <c r="I182" s="243" t="s">
        <v>61</v>
      </c>
      <c r="J182" s="51">
        <f>SUM(D184:D187)</f>
        <v>57</v>
      </c>
    </row>
    <row r="183" spans="2:11" s="138" customFormat="1" ht="15.75" thickBot="1" x14ac:dyDescent="0.3">
      <c r="B183" s="110" t="s">
        <v>18</v>
      </c>
      <c r="C183" s="115">
        <v>15</v>
      </c>
      <c r="D183" s="112">
        <v>11</v>
      </c>
      <c r="E183" s="67">
        <f t="shared" si="36"/>
        <v>26</v>
      </c>
      <c r="F183" s="135"/>
      <c r="G183" s="167" t="s">
        <v>147</v>
      </c>
      <c r="H183" s="63">
        <v>5</v>
      </c>
      <c r="I183" s="100"/>
      <c r="J183" s="90"/>
    </row>
    <row r="184" spans="2:11" s="138" customFormat="1" x14ac:dyDescent="0.25">
      <c r="B184" s="110" t="s">
        <v>19</v>
      </c>
      <c r="C184" s="115">
        <v>13</v>
      </c>
      <c r="D184" s="112">
        <v>12</v>
      </c>
      <c r="E184" s="67">
        <f t="shared" si="36"/>
        <v>25</v>
      </c>
      <c r="F184" s="135"/>
      <c r="G184" s="167" t="s">
        <v>89</v>
      </c>
      <c r="H184" s="63">
        <v>4</v>
      </c>
      <c r="I184" s="166" t="s">
        <v>148</v>
      </c>
      <c r="J184" s="184">
        <f>+H188+H189+H190+E177+E178</f>
        <v>54</v>
      </c>
    </row>
    <row r="185" spans="2:11" s="138" customFormat="1" ht="15.75" thickBot="1" x14ac:dyDescent="0.3">
      <c r="B185" s="110" t="s">
        <v>20</v>
      </c>
      <c r="C185" s="115">
        <v>21</v>
      </c>
      <c r="D185" s="112">
        <v>20</v>
      </c>
      <c r="E185" s="67">
        <f t="shared" si="36"/>
        <v>41</v>
      </c>
      <c r="F185" s="135"/>
      <c r="G185" s="167" t="s">
        <v>90</v>
      </c>
      <c r="H185" s="63">
        <v>1</v>
      </c>
      <c r="I185" s="171" t="s">
        <v>64</v>
      </c>
      <c r="J185" s="185">
        <f>SUM(E175:E178)</f>
        <v>75</v>
      </c>
    </row>
    <row r="186" spans="2:11" s="138" customFormat="1" x14ac:dyDescent="0.25">
      <c r="B186" s="110" t="s">
        <v>21</v>
      </c>
      <c r="C186" s="115">
        <v>20</v>
      </c>
      <c r="D186" s="112">
        <v>14</v>
      </c>
      <c r="E186" s="67">
        <f t="shared" si="36"/>
        <v>34</v>
      </c>
      <c r="F186" s="135"/>
      <c r="G186" s="167" t="s">
        <v>152</v>
      </c>
      <c r="H186" s="63">
        <v>5</v>
      </c>
    </row>
    <row r="187" spans="2:11" s="138" customFormat="1" x14ac:dyDescent="0.25">
      <c r="B187" s="110" t="s">
        <v>22</v>
      </c>
      <c r="C187" s="115">
        <v>20</v>
      </c>
      <c r="D187" s="112">
        <v>11</v>
      </c>
      <c r="E187" s="67">
        <f t="shared" si="36"/>
        <v>31</v>
      </c>
      <c r="F187" s="135"/>
      <c r="G187" s="167" t="s">
        <v>57</v>
      </c>
      <c r="H187" s="63">
        <v>5</v>
      </c>
    </row>
    <row r="188" spans="2:11" s="138" customFormat="1" x14ac:dyDescent="0.25">
      <c r="B188" s="110" t="s">
        <v>23</v>
      </c>
      <c r="C188" s="115">
        <v>20</v>
      </c>
      <c r="D188" s="112">
        <v>8</v>
      </c>
      <c r="E188" s="67">
        <f t="shared" si="36"/>
        <v>28</v>
      </c>
      <c r="F188" s="135"/>
      <c r="G188" s="167" t="s">
        <v>151</v>
      </c>
      <c r="H188" s="63">
        <v>2</v>
      </c>
    </row>
    <row r="189" spans="2:11" s="138" customFormat="1" x14ac:dyDescent="0.25">
      <c r="B189" s="110" t="s">
        <v>24</v>
      </c>
      <c r="C189" s="115">
        <v>13</v>
      </c>
      <c r="D189" s="112">
        <v>9</v>
      </c>
      <c r="E189" s="67">
        <f t="shared" si="36"/>
        <v>22</v>
      </c>
      <c r="F189" s="135"/>
      <c r="G189" s="167" t="s">
        <v>153</v>
      </c>
      <c r="H189" s="63">
        <v>5</v>
      </c>
    </row>
    <row r="190" spans="2:11" s="138" customFormat="1" x14ac:dyDescent="0.25">
      <c r="B190" s="110" t="s">
        <v>25</v>
      </c>
      <c r="C190" s="115">
        <v>6</v>
      </c>
      <c r="D190" s="112">
        <v>6</v>
      </c>
      <c r="E190" s="67">
        <f t="shared" si="36"/>
        <v>12</v>
      </c>
      <c r="F190" s="135"/>
      <c r="G190" s="167" t="s">
        <v>154</v>
      </c>
      <c r="H190" s="63">
        <v>8</v>
      </c>
    </row>
    <row r="191" spans="2:11" s="138" customFormat="1" x14ac:dyDescent="0.25">
      <c r="B191" s="110" t="s">
        <v>26</v>
      </c>
      <c r="C191" s="115">
        <v>9</v>
      </c>
      <c r="D191" s="112">
        <v>9</v>
      </c>
      <c r="E191" s="67">
        <f t="shared" si="36"/>
        <v>18</v>
      </c>
      <c r="F191" s="135"/>
      <c r="G191" s="167" t="s">
        <v>58</v>
      </c>
      <c r="H191" s="63">
        <v>6</v>
      </c>
    </row>
    <row r="192" spans="2:11" s="138" customFormat="1" ht="15.75" thickBot="1" x14ac:dyDescent="0.3">
      <c r="B192" s="110" t="s">
        <v>97</v>
      </c>
      <c r="C192" s="51">
        <v>0</v>
      </c>
      <c r="D192" s="51">
        <v>0</v>
      </c>
      <c r="E192" s="51">
        <f t="shared" si="36"/>
        <v>0</v>
      </c>
      <c r="F192" s="135"/>
      <c r="G192" s="171" t="s">
        <v>63</v>
      </c>
      <c r="H192" s="65">
        <v>6</v>
      </c>
      <c r="I192" s="135"/>
    </row>
    <row r="193" spans="2:8" s="138" customFormat="1" ht="15.75" thickBot="1" x14ac:dyDescent="0.3">
      <c r="B193" s="119" t="s">
        <v>14</v>
      </c>
      <c r="C193" s="70">
        <f>SUM(C175:C192)</f>
        <v>225</v>
      </c>
      <c r="D193" s="70">
        <f>SUM(D175:D192)</f>
        <v>188</v>
      </c>
      <c r="E193" s="70">
        <f>SUM(E175:E192)</f>
        <v>413</v>
      </c>
      <c r="F193" s="135"/>
      <c r="G193" s="135"/>
      <c r="H193" s="135"/>
    </row>
  </sheetData>
  <mergeCells count="35">
    <mergeCell ref="B150:B151"/>
    <mergeCell ref="C150:E150"/>
    <mergeCell ref="G150:G151"/>
    <mergeCell ref="H150:J150"/>
    <mergeCell ref="B173:B174"/>
    <mergeCell ref="C173:E173"/>
    <mergeCell ref="G173:G174"/>
    <mergeCell ref="H173:J173"/>
    <mergeCell ref="B104:B105"/>
    <mergeCell ref="C104:E104"/>
    <mergeCell ref="G104:G105"/>
    <mergeCell ref="H104:J104"/>
    <mergeCell ref="B127:B128"/>
    <mergeCell ref="C127:E127"/>
    <mergeCell ref="G127:G128"/>
    <mergeCell ref="H127:J127"/>
    <mergeCell ref="B58:B59"/>
    <mergeCell ref="C58:E58"/>
    <mergeCell ref="G58:G59"/>
    <mergeCell ref="H58:J58"/>
    <mergeCell ref="B81:B82"/>
    <mergeCell ref="C81:E81"/>
    <mergeCell ref="G81:G82"/>
    <mergeCell ref="H81:J81"/>
    <mergeCell ref="G32:G33"/>
    <mergeCell ref="B1:J1"/>
    <mergeCell ref="H32:J32"/>
    <mergeCell ref="B7:B8"/>
    <mergeCell ref="C7:E7"/>
    <mergeCell ref="C32:E32"/>
    <mergeCell ref="G7:G8"/>
    <mergeCell ref="H7:J7"/>
    <mergeCell ref="B2:J2"/>
    <mergeCell ref="G4:J5"/>
    <mergeCell ref="B32:B33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9" max="16383" man="1"/>
    <brk id="148" max="16383" man="1"/>
  </rowBreaks>
  <ignoredErrors>
    <ignoredError sqref="H35:I37 H10:I12 H34:I34 H9:I9 H152:I155 H175:I178 H129:I132 H106:I109 H83:I86 I63 J135:J136 J181:J182 J158:J159 J112:J113 J89:J90 J40:J41 I60 I61 I62 J66:J67 H60:H6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zoomScaleNormal="100" workbookViewId="0">
      <pane ySplit="2" topLeftCell="A3" activePane="bottomLeft" state="frozen"/>
      <selection pane="bottomLeft" activeCell="M6" sqref="M6"/>
    </sheetView>
  </sheetViews>
  <sheetFormatPr baseColWidth="10" defaultRowHeight="15" x14ac:dyDescent="0.25"/>
  <cols>
    <col min="1" max="1" width="0.85546875" style="82" customWidth="1"/>
    <col min="2" max="5" width="13.7109375" style="82" customWidth="1"/>
    <col min="6" max="6" width="6.7109375" style="82" customWidth="1"/>
    <col min="7" max="8" width="13.7109375" style="82" customWidth="1"/>
    <col min="9" max="9" width="15.42578125" style="82" bestFit="1" customWidth="1"/>
    <col min="10" max="10" width="13.7109375" style="82" customWidth="1"/>
    <col min="11" max="16384" width="11.42578125" style="82"/>
  </cols>
  <sheetData>
    <row r="1" spans="2:12" s="102" customFormat="1" ht="19.5" customHeight="1" x14ac:dyDescent="0.25">
      <c r="B1" s="277" t="str">
        <f>+OSORNO!B1</f>
        <v>POBLACIÓN INSCRITA VALIDADA POR FONASA AÑO 2022 SEGÚN SEXO Y EDAD</v>
      </c>
      <c r="C1" s="277"/>
      <c r="D1" s="277"/>
      <c r="E1" s="277"/>
      <c r="F1" s="277"/>
      <c r="G1" s="277"/>
      <c r="H1" s="277"/>
      <c r="I1" s="277"/>
      <c r="J1" s="277"/>
      <c r="K1" s="168"/>
      <c r="L1" s="168"/>
    </row>
    <row r="2" spans="2:12" s="102" customFormat="1" ht="19.5" customHeight="1" x14ac:dyDescent="0.25">
      <c r="B2" s="284" t="s">
        <v>92</v>
      </c>
      <c r="C2" s="284"/>
      <c r="D2" s="284"/>
      <c r="E2" s="284"/>
      <c r="F2" s="284"/>
      <c r="G2" s="284"/>
      <c r="H2" s="284"/>
      <c r="I2" s="284"/>
      <c r="J2" s="284"/>
    </row>
    <row r="3" spans="2:12" s="138" customFormat="1" ht="6" customHeight="1" x14ac:dyDescent="0.25">
      <c r="F3" s="134"/>
    </row>
    <row r="4" spans="2:12" ht="15" customHeight="1" x14ac:dyDescent="0.25">
      <c r="B4" s="130" t="s">
        <v>66</v>
      </c>
      <c r="C4" s="131" t="s">
        <v>27</v>
      </c>
      <c r="G4" s="292" t="s">
        <v>168</v>
      </c>
      <c r="H4" s="292"/>
      <c r="I4" s="292"/>
      <c r="J4" s="292"/>
    </row>
    <row r="5" spans="2:12" ht="36.75" customHeight="1" x14ac:dyDescent="0.25">
      <c r="B5" s="248" t="s">
        <v>44</v>
      </c>
      <c r="C5" s="249">
        <v>10303</v>
      </c>
      <c r="G5" s="292"/>
      <c r="H5" s="292"/>
      <c r="I5" s="292"/>
      <c r="J5" s="292"/>
    </row>
    <row r="6" spans="2:12" ht="15.75" thickBot="1" x14ac:dyDescent="0.3">
      <c r="B6" s="47" t="s">
        <v>109</v>
      </c>
    </row>
    <row r="7" spans="2:12" ht="27" customHeight="1" thickBot="1" x14ac:dyDescent="0.3">
      <c r="B7" s="278" t="s">
        <v>45</v>
      </c>
      <c r="C7" s="280" t="s">
        <v>81</v>
      </c>
      <c r="D7" s="281"/>
      <c r="E7" s="282"/>
      <c r="F7" s="134"/>
      <c r="G7" s="278" t="s">
        <v>45</v>
      </c>
      <c r="H7" s="280" t="s">
        <v>81</v>
      </c>
      <c r="I7" s="281"/>
      <c r="J7" s="282"/>
    </row>
    <row r="8" spans="2:12" ht="15.75" thickBot="1" x14ac:dyDescent="0.3">
      <c r="B8" s="279"/>
      <c r="C8" s="78" t="s">
        <v>2</v>
      </c>
      <c r="D8" s="79" t="s">
        <v>3</v>
      </c>
      <c r="E8" s="80" t="s">
        <v>4</v>
      </c>
      <c r="F8" s="135"/>
      <c r="G8" s="283"/>
      <c r="H8" s="78" t="s">
        <v>2</v>
      </c>
      <c r="I8" s="79" t="s">
        <v>3</v>
      </c>
      <c r="J8" s="80" t="s">
        <v>4</v>
      </c>
    </row>
    <row r="9" spans="2:12" x14ac:dyDescent="0.25">
      <c r="B9" s="103" t="s">
        <v>5</v>
      </c>
      <c r="C9" s="60">
        <v>472</v>
      </c>
      <c r="D9" s="60">
        <v>455</v>
      </c>
      <c r="E9" s="66">
        <f t="shared" ref="E9:E26" si="0">SUM(C9:D9)</f>
        <v>927</v>
      </c>
      <c r="F9" s="136"/>
      <c r="G9" s="104" t="s">
        <v>6</v>
      </c>
      <c r="H9" s="72">
        <f>SUM(C9:C10)</f>
        <v>1205</v>
      </c>
      <c r="I9" s="66">
        <f>SUM(D9:D10)</f>
        <v>1139</v>
      </c>
      <c r="J9" s="66">
        <f t="shared" ref="J9:J12" si="1">SUM(H9:I9)</f>
        <v>2344</v>
      </c>
    </row>
    <row r="10" spans="2:12" x14ac:dyDescent="0.25">
      <c r="B10" s="105" t="s">
        <v>7</v>
      </c>
      <c r="C10" s="62">
        <v>733</v>
      </c>
      <c r="D10" s="62">
        <v>684</v>
      </c>
      <c r="E10" s="67">
        <f t="shared" si="0"/>
        <v>1417</v>
      </c>
      <c r="F10" s="135"/>
      <c r="G10" s="106" t="s">
        <v>8</v>
      </c>
      <c r="H10" s="68">
        <f>SUM(C11:C12)</f>
        <v>1530</v>
      </c>
      <c r="I10" s="67">
        <f>SUM(D11:D12)</f>
        <v>1432</v>
      </c>
      <c r="J10" s="67">
        <f t="shared" si="1"/>
        <v>2962</v>
      </c>
    </row>
    <row r="11" spans="2:12" x14ac:dyDescent="0.25">
      <c r="B11" s="103" t="s">
        <v>59</v>
      </c>
      <c r="C11" s="62">
        <v>767</v>
      </c>
      <c r="D11" s="62">
        <v>722</v>
      </c>
      <c r="E11" s="67">
        <f t="shared" si="0"/>
        <v>1489</v>
      </c>
      <c r="F11" s="135"/>
      <c r="G11" s="106" t="s">
        <v>10</v>
      </c>
      <c r="H11" s="68">
        <f>SUM(C13:C21)</f>
        <v>6392</v>
      </c>
      <c r="I11" s="67">
        <f>SUM(D13:D21)</f>
        <v>6779</v>
      </c>
      <c r="J11" s="67">
        <f t="shared" si="1"/>
        <v>13171</v>
      </c>
    </row>
    <row r="12" spans="2:12" ht="15.75" thickBot="1" x14ac:dyDescent="0.3">
      <c r="B12" s="103" t="s">
        <v>11</v>
      </c>
      <c r="C12" s="62">
        <v>763</v>
      </c>
      <c r="D12" s="62">
        <v>710</v>
      </c>
      <c r="E12" s="67">
        <f t="shared" si="0"/>
        <v>1473</v>
      </c>
      <c r="F12" s="135"/>
      <c r="G12" s="106" t="s">
        <v>12</v>
      </c>
      <c r="H12" s="68">
        <f>SUM(C22:C25)</f>
        <v>1588</v>
      </c>
      <c r="I12" s="67">
        <f>SUM(D22:D25)</f>
        <v>1913</v>
      </c>
      <c r="J12" s="67">
        <f t="shared" si="1"/>
        <v>3501</v>
      </c>
    </row>
    <row r="13" spans="2:12" ht="15.75" thickBot="1" x14ac:dyDescent="0.3">
      <c r="B13" s="103" t="s">
        <v>13</v>
      </c>
      <c r="C13" s="62">
        <v>783</v>
      </c>
      <c r="D13" s="62">
        <v>805</v>
      </c>
      <c r="E13" s="67">
        <f t="shared" si="0"/>
        <v>1588</v>
      </c>
      <c r="F13" s="135"/>
      <c r="G13" s="77" t="s">
        <v>14</v>
      </c>
      <c r="H13" s="74">
        <f>SUM(H9:H12)</f>
        <v>10715</v>
      </c>
      <c r="I13" s="74">
        <f t="shared" ref="I13:J13" si="2">SUM(I9:I12)</f>
        <v>11263</v>
      </c>
      <c r="J13" s="71">
        <f t="shared" si="2"/>
        <v>21978</v>
      </c>
    </row>
    <row r="14" spans="2:12" ht="15.75" thickBot="1" x14ac:dyDescent="0.3">
      <c r="B14" s="103" t="s">
        <v>15</v>
      </c>
      <c r="C14" s="62">
        <v>790</v>
      </c>
      <c r="D14" s="62">
        <v>846</v>
      </c>
      <c r="E14" s="67">
        <f t="shared" si="0"/>
        <v>1636</v>
      </c>
      <c r="F14" s="135"/>
      <c r="G14" s="138"/>
      <c r="H14" s="138"/>
      <c r="I14" s="138"/>
      <c r="J14" s="138"/>
    </row>
    <row r="15" spans="2:12" x14ac:dyDescent="0.25">
      <c r="B15" s="103" t="s">
        <v>16</v>
      </c>
      <c r="C15" s="62">
        <v>762</v>
      </c>
      <c r="D15" s="62">
        <v>784</v>
      </c>
      <c r="E15" s="67">
        <f t="shared" si="0"/>
        <v>1546</v>
      </c>
      <c r="F15" s="135"/>
      <c r="G15" s="246" t="s">
        <v>145</v>
      </c>
      <c r="H15" s="231">
        <v>135</v>
      </c>
      <c r="I15" s="244" t="s">
        <v>60</v>
      </c>
      <c r="J15" s="66">
        <f>SUM(C13:C17)</f>
        <v>3541</v>
      </c>
      <c r="K15" s="94"/>
      <c r="L15" s="94"/>
    </row>
    <row r="16" spans="2:12" ht="15.75" thickBot="1" x14ac:dyDescent="0.3">
      <c r="B16" s="103" t="s">
        <v>17</v>
      </c>
      <c r="C16" s="62">
        <v>612</v>
      </c>
      <c r="D16" s="62">
        <v>701</v>
      </c>
      <c r="E16" s="67">
        <f t="shared" si="0"/>
        <v>1313</v>
      </c>
      <c r="F16" s="135"/>
      <c r="G16" s="81" t="s">
        <v>146</v>
      </c>
      <c r="H16" s="232">
        <v>177</v>
      </c>
      <c r="I16" s="245" t="s">
        <v>61</v>
      </c>
      <c r="J16" s="51">
        <f>SUM(D18:D21)</f>
        <v>2984</v>
      </c>
      <c r="K16" s="57"/>
      <c r="L16" s="57"/>
    </row>
    <row r="17" spans="1:12" ht="15.75" thickBot="1" x14ac:dyDescent="0.3">
      <c r="B17" s="103" t="s">
        <v>18</v>
      </c>
      <c r="C17" s="62">
        <v>594</v>
      </c>
      <c r="D17" s="62">
        <v>659</v>
      </c>
      <c r="E17" s="67">
        <f t="shared" si="0"/>
        <v>1253</v>
      </c>
      <c r="F17" s="135"/>
      <c r="G17" s="81" t="s">
        <v>147</v>
      </c>
      <c r="H17" s="232">
        <v>202</v>
      </c>
      <c r="I17" s="47"/>
      <c r="J17" s="138"/>
      <c r="K17" s="57"/>
      <c r="L17" s="57"/>
    </row>
    <row r="18" spans="1:12" x14ac:dyDescent="0.25">
      <c r="B18" s="103" t="s">
        <v>19</v>
      </c>
      <c r="C18" s="62">
        <v>664</v>
      </c>
      <c r="D18" s="62">
        <v>741</v>
      </c>
      <c r="E18" s="67">
        <f t="shared" si="0"/>
        <v>1405</v>
      </c>
      <c r="F18" s="135"/>
      <c r="G18" s="81" t="s">
        <v>89</v>
      </c>
      <c r="H18" s="232">
        <v>194</v>
      </c>
      <c r="I18" s="244" t="s">
        <v>148</v>
      </c>
      <c r="J18" s="66">
        <f>+H22+H23+H24+E11+E12</f>
        <v>3799</v>
      </c>
      <c r="K18" s="57"/>
      <c r="L18" s="57"/>
    </row>
    <row r="19" spans="1:12" ht="15.75" thickBot="1" x14ac:dyDescent="0.3">
      <c r="B19" s="103" t="s">
        <v>20</v>
      </c>
      <c r="C19" s="62">
        <v>721</v>
      </c>
      <c r="D19" s="62">
        <v>763</v>
      </c>
      <c r="E19" s="67">
        <f t="shared" si="0"/>
        <v>1484</v>
      </c>
      <c r="F19" s="135"/>
      <c r="G19" s="81" t="s">
        <v>90</v>
      </c>
      <c r="H19" s="232">
        <v>219</v>
      </c>
      <c r="I19" s="245" t="s">
        <v>64</v>
      </c>
      <c r="J19" s="51">
        <f>SUM(E9:E12)</f>
        <v>5306</v>
      </c>
      <c r="K19" s="57"/>
      <c r="L19" s="57"/>
    </row>
    <row r="20" spans="1:12" x14ac:dyDescent="0.25">
      <c r="B20" s="103" t="s">
        <v>21</v>
      </c>
      <c r="C20" s="62">
        <v>793</v>
      </c>
      <c r="D20" s="62">
        <v>800</v>
      </c>
      <c r="E20" s="67">
        <f t="shared" si="0"/>
        <v>1593</v>
      </c>
      <c r="F20" s="135"/>
      <c r="G20" s="81" t="s">
        <v>152</v>
      </c>
      <c r="H20" s="232">
        <v>295</v>
      </c>
      <c r="I20" s="100"/>
      <c r="J20" s="90"/>
      <c r="K20" s="172"/>
      <c r="L20" s="172"/>
    </row>
    <row r="21" spans="1:12" ht="15" customHeight="1" x14ac:dyDescent="0.25">
      <c r="B21" s="103" t="s">
        <v>22</v>
      </c>
      <c r="C21" s="62">
        <v>673</v>
      </c>
      <c r="D21" s="62">
        <v>680</v>
      </c>
      <c r="E21" s="67">
        <f t="shared" si="0"/>
        <v>1353</v>
      </c>
      <c r="F21" s="135"/>
      <c r="G21" s="81" t="s">
        <v>57</v>
      </c>
      <c r="H21" s="232">
        <v>285</v>
      </c>
      <c r="I21" s="94"/>
      <c r="J21" s="183"/>
      <c r="K21" s="94"/>
      <c r="L21" s="94"/>
    </row>
    <row r="22" spans="1:12" x14ac:dyDescent="0.25">
      <c r="B22" s="103" t="s">
        <v>23</v>
      </c>
      <c r="C22" s="62">
        <v>500</v>
      </c>
      <c r="D22" s="62">
        <v>576</v>
      </c>
      <c r="E22" s="67">
        <f t="shared" si="0"/>
        <v>1076</v>
      </c>
      <c r="F22" s="135"/>
      <c r="G22" s="81" t="s">
        <v>151</v>
      </c>
      <c r="H22" s="232">
        <v>277</v>
      </c>
      <c r="I22" s="138"/>
      <c r="J22" s="107"/>
      <c r="K22" s="94"/>
      <c r="L22" s="94"/>
    </row>
    <row r="23" spans="1:12" x14ac:dyDescent="0.25">
      <c r="B23" s="103" t="s">
        <v>24</v>
      </c>
      <c r="C23" s="62">
        <v>418</v>
      </c>
      <c r="D23" s="62">
        <v>498</v>
      </c>
      <c r="E23" s="67">
        <f t="shared" si="0"/>
        <v>916</v>
      </c>
      <c r="F23" s="135"/>
      <c r="G23" s="81" t="s">
        <v>153</v>
      </c>
      <c r="H23" s="232">
        <v>276</v>
      </c>
      <c r="I23" s="138"/>
      <c r="J23" s="138"/>
      <c r="K23" s="94"/>
      <c r="L23" s="94"/>
    </row>
    <row r="24" spans="1:12" x14ac:dyDescent="0.25">
      <c r="B24" s="103" t="s">
        <v>25</v>
      </c>
      <c r="C24" s="62">
        <v>307</v>
      </c>
      <c r="D24" s="62">
        <v>349</v>
      </c>
      <c r="E24" s="67">
        <f t="shared" si="0"/>
        <v>656</v>
      </c>
      <c r="F24" s="107"/>
      <c r="G24" s="81" t="s">
        <v>154</v>
      </c>
      <c r="H24" s="232">
        <v>284</v>
      </c>
      <c r="I24" s="107"/>
      <c r="J24" s="107"/>
      <c r="K24" s="94"/>
      <c r="L24" s="94"/>
    </row>
    <row r="25" spans="1:12" x14ac:dyDescent="0.25">
      <c r="B25" s="103" t="s">
        <v>26</v>
      </c>
      <c r="C25" s="62">
        <v>363</v>
      </c>
      <c r="D25" s="62">
        <v>490</v>
      </c>
      <c r="E25" s="67">
        <f t="shared" si="0"/>
        <v>853</v>
      </c>
      <c r="F25" s="107"/>
      <c r="G25" s="81" t="s">
        <v>58</v>
      </c>
      <c r="H25" s="232">
        <v>296</v>
      </c>
      <c r="I25" s="107"/>
      <c r="J25" s="107"/>
    </row>
    <row r="26" spans="1:12" ht="15.75" thickBot="1" x14ac:dyDescent="0.3">
      <c r="B26" s="103" t="s">
        <v>97</v>
      </c>
      <c r="C26" s="64">
        <v>0</v>
      </c>
      <c r="D26" s="64">
        <v>0</v>
      </c>
      <c r="E26" s="67">
        <f t="shared" si="0"/>
        <v>0</v>
      </c>
      <c r="F26" s="107"/>
      <c r="G26" s="140" t="s">
        <v>63</v>
      </c>
      <c r="H26" s="233">
        <v>280</v>
      </c>
      <c r="I26" s="138"/>
      <c r="J26" s="138"/>
    </row>
    <row r="27" spans="1:12" ht="15.75" thickBot="1" x14ac:dyDescent="0.3">
      <c r="B27" s="108" t="s">
        <v>14</v>
      </c>
      <c r="C27" s="71">
        <f>SUM(C9:C26)</f>
        <v>10715</v>
      </c>
      <c r="D27" s="176">
        <f>SUM(D9:D26)</f>
        <v>11263</v>
      </c>
      <c r="E27" s="71">
        <f>SUM(E9:E26)</f>
        <v>21978</v>
      </c>
      <c r="F27" s="107"/>
      <c r="I27" s="162"/>
      <c r="J27" s="59"/>
    </row>
    <row r="29" spans="1:12" x14ac:dyDescent="0.25">
      <c r="A29" s="47"/>
      <c r="B29" s="47" t="s">
        <v>169</v>
      </c>
      <c r="C29" s="107"/>
      <c r="D29" s="107"/>
      <c r="E29" s="107"/>
    </row>
    <row r="30" spans="1:12" x14ac:dyDescent="0.25">
      <c r="A30" s="47"/>
      <c r="B30" s="107"/>
      <c r="C30" s="107"/>
      <c r="D30" s="107"/>
      <c r="E30" s="107"/>
    </row>
    <row r="31" spans="1:12" x14ac:dyDescent="0.25">
      <c r="A31" s="47"/>
      <c r="B31" s="107"/>
      <c r="C31" s="107"/>
      <c r="D31" s="107"/>
      <c r="E31" s="107"/>
    </row>
    <row r="32" spans="1:12" x14ac:dyDescent="0.25">
      <c r="A32" s="47"/>
    </row>
    <row r="33" spans="1:8" x14ac:dyDescent="0.25">
      <c r="A33" s="47"/>
      <c r="B33" s="58"/>
      <c r="C33" s="58"/>
      <c r="D33" s="58"/>
      <c r="E33" s="58"/>
      <c r="F33" s="58"/>
    </row>
    <row r="34" spans="1:8" x14ac:dyDescent="0.25">
      <c r="A34" s="47"/>
      <c r="B34" s="58"/>
      <c r="C34" s="58"/>
      <c r="D34" s="58"/>
      <c r="E34" s="58"/>
      <c r="F34" s="58"/>
    </row>
    <row r="35" spans="1:8" x14ac:dyDescent="0.25">
      <c r="A35" s="47"/>
      <c r="B35" s="58"/>
      <c r="C35" s="173"/>
      <c r="D35" s="173"/>
      <c r="E35" s="174"/>
      <c r="F35" s="174"/>
    </row>
    <row r="36" spans="1:8" x14ac:dyDescent="0.25">
      <c r="A36" s="47"/>
      <c r="B36" s="58"/>
      <c r="C36" s="58"/>
      <c r="D36" s="58"/>
      <c r="E36" s="58"/>
      <c r="F36" s="58"/>
    </row>
    <row r="37" spans="1:8" x14ac:dyDescent="0.25">
      <c r="A37" s="47"/>
      <c r="B37" s="58"/>
      <c r="C37" s="58"/>
      <c r="D37" s="58"/>
      <c r="E37" s="58"/>
      <c r="F37" s="58"/>
    </row>
    <row r="38" spans="1:8" x14ac:dyDescent="0.25">
      <c r="A38" s="47"/>
      <c r="B38" s="58"/>
      <c r="C38" s="58"/>
      <c r="D38" s="58"/>
      <c r="E38" s="58"/>
      <c r="F38" s="58"/>
      <c r="G38" s="177"/>
    </row>
    <row r="39" spans="1:8" x14ac:dyDescent="0.25">
      <c r="A39" s="47"/>
      <c r="B39" s="58"/>
      <c r="C39" s="58"/>
      <c r="D39" s="58"/>
      <c r="E39" s="58"/>
      <c r="F39" s="58"/>
    </row>
    <row r="40" spans="1:8" x14ac:dyDescent="0.25">
      <c r="A40" s="47"/>
      <c r="B40" s="58"/>
      <c r="C40" s="58"/>
      <c r="D40" s="58"/>
      <c r="E40" s="58"/>
      <c r="F40" s="58"/>
    </row>
    <row r="41" spans="1:8" x14ac:dyDescent="0.25">
      <c r="A41" s="47"/>
      <c r="B41" s="58"/>
      <c r="C41" s="174"/>
      <c r="D41" s="174"/>
      <c r="E41" s="174"/>
      <c r="F41" s="174"/>
    </row>
    <row r="42" spans="1:8" x14ac:dyDescent="0.25">
      <c r="A42" s="47"/>
      <c r="B42" s="58"/>
      <c r="C42" s="58"/>
      <c r="D42" s="58"/>
      <c r="E42" s="58"/>
      <c r="F42" s="58"/>
    </row>
    <row r="43" spans="1:8" x14ac:dyDescent="0.25">
      <c r="A43" s="47"/>
      <c r="B43" s="58"/>
      <c r="C43" s="58"/>
      <c r="D43" s="58"/>
      <c r="E43" s="58"/>
      <c r="F43" s="58"/>
      <c r="H43" s="177"/>
    </row>
    <row r="44" spans="1:8" x14ac:dyDescent="0.25">
      <c r="A44" s="47"/>
      <c r="B44" s="47"/>
      <c r="C44" s="47"/>
      <c r="D44" s="47"/>
      <c r="E44" s="47"/>
      <c r="F44" s="47"/>
    </row>
    <row r="45" spans="1:8" x14ac:dyDescent="0.25">
      <c r="A45" s="47"/>
      <c r="B45" s="47"/>
      <c r="C45" s="47"/>
      <c r="D45" s="47"/>
      <c r="E45" s="47"/>
      <c r="F45" s="47"/>
      <c r="G45" s="177"/>
    </row>
    <row r="46" spans="1:8" x14ac:dyDescent="0.25">
      <c r="A46" s="47"/>
      <c r="B46" s="47"/>
      <c r="C46" s="47"/>
      <c r="D46" s="47"/>
      <c r="E46" s="47"/>
      <c r="F46" s="47"/>
    </row>
    <row r="47" spans="1:8" x14ac:dyDescent="0.25">
      <c r="A47" s="47"/>
      <c r="B47" s="47"/>
      <c r="C47" s="177"/>
      <c r="D47" s="177"/>
      <c r="E47" s="177"/>
      <c r="F47" s="177"/>
    </row>
    <row r="48" spans="1:8" x14ac:dyDescent="0.25">
      <c r="A48" s="47"/>
      <c r="B48" s="47"/>
      <c r="C48" s="47"/>
      <c r="D48" s="47"/>
      <c r="E48" s="47"/>
      <c r="F48" s="47"/>
    </row>
    <row r="49" spans="1:7" x14ac:dyDescent="0.25">
      <c r="A49" s="47"/>
      <c r="B49" s="47"/>
      <c r="C49" s="47"/>
      <c r="D49" s="47"/>
      <c r="E49" s="47"/>
      <c r="F49" s="47"/>
    </row>
    <row r="50" spans="1:7" x14ac:dyDescent="0.25">
      <c r="A50" s="47"/>
      <c r="B50" s="47"/>
      <c r="C50" s="47"/>
      <c r="D50" s="47"/>
      <c r="E50" s="47"/>
      <c r="F50" s="47"/>
    </row>
    <row r="51" spans="1:7" x14ac:dyDescent="0.25">
      <c r="A51" s="47"/>
      <c r="B51" s="47"/>
      <c r="C51" s="47"/>
      <c r="D51" s="47"/>
      <c r="E51" s="47"/>
      <c r="F51" s="47"/>
    </row>
    <row r="52" spans="1:7" x14ac:dyDescent="0.25">
      <c r="A52" s="47"/>
      <c r="B52" s="47"/>
      <c r="C52" s="47"/>
      <c r="D52" s="47"/>
      <c r="E52" s="47"/>
      <c r="F52" s="47"/>
      <c r="G52" s="177"/>
    </row>
    <row r="53" spans="1:7" x14ac:dyDescent="0.25">
      <c r="A53" s="47"/>
      <c r="B53" s="47"/>
      <c r="C53" s="47"/>
      <c r="D53" s="47"/>
      <c r="E53" s="47"/>
      <c r="F53" s="47"/>
    </row>
    <row r="54" spans="1:7" x14ac:dyDescent="0.25">
      <c r="A54" s="47"/>
      <c r="B54" s="47"/>
      <c r="C54" s="47"/>
      <c r="D54" s="47"/>
      <c r="E54" s="47"/>
      <c r="F54" s="47"/>
    </row>
    <row r="55" spans="1:7" x14ac:dyDescent="0.25">
      <c r="A55" s="47"/>
      <c r="B55" s="47"/>
      <c r="C55" s="47"/>
      <c r="D55" s="47"/>
      <c r="E55" s="47"/>
      <c r="F55" s="47"/>
    </row>
    <row r="56" spans="1:7" x14ac:dyDescent="0.25">
      <c r="A56" s="47"/>
      <c r="B56" s="47"/>
      <c r="C56" s="47"/>
      <c r="D56" s="47"/>
      <c r="E56" s="47"/>
      <c r="F56" s="47"/>
    </row>
    <row r="57" spans="1:7" x14ac:dyDescent="0.25">
      <c r="A57" s="47"/>
      <c r="B57" s="47"/>
      <c r="C57" s="47"/>
      <c r="D57" s="47"/>
      <c r="E57" s="47"/>
      <c r="F57" s="47"/>
    </row>
    <row r="58" spans="1:7" x14ac:dyDescent="0.25">
      <c r="A58" s="47"/>
      <c r="B58" s="47"/>
      <c r="C58" s="47"/>
      <c r="D58" s="47"/>
      <c r="E58" s="47"/>
      <c r="F58" s="47"/>
    </row>
    <row r="59" spans="1:7" x14ac:dyDescent="0.25">
      <c r="A59" s="47"/>
      <c r="B59" s="47"/>
      <c r="C59" s="47"/>
      <c r="D59" s="47"/>
      <c r="E59" s="47"/>
      <c r="F59" s="47"/>
    </row>
    <row r="60" spans="1:7" x14ac:dyDescent="0.25">
      <c r="A60" s="47"/>
      <c r="B60" s="47"/>
      <c r="C60" s="47"/>
      <c r="D60" s="47"/>
      <c r="E60" s="47"/>
      <c r="F60" s="47"/>
    </row>
    <row r="61" spans="1:7" x14ac:dyDescent="0.25">
      <c r="A61" s="47"/>
      <c r="B61" s="47"/>
      <c r="C61" s="47"/>
      <c r="D61" s="47"/>
      <c r="E61" s="47"/>
      <c r="F61" s="47"/>
    </row>
    <row r="62" spans="1:7" x14ac:dyDescent="0.25">
      <c r="A62" s="47"/>
      <c r="B62" s="47"/>
      <c r="C62" s="177"/>
      <c r="D62" s="177"/>
      <c r="E62" s="177"/>
      <c r="F62" s="177"/>
    </row>
    <row r="63" spans="1:7" x14ac:dyDescent="0.25">
      <c r="A63" s="47"/>
      <c r="B63" s="47"/>
      <c r="C63" s="47"/>
      <c r="D63" s="47"/>
      <c r="E63" s="47"/>
      <c r="F63" s="47"/>
    </row>
  </sheetData>
  <mergeCells count="7">
    <mergeCell ref="B7:B8"/>
    <mergeCell ref="C7:E7"/>
    <mergeCell ref="G7:G8"/>
    <mergeCell ref="H7:J7"/>
    <mergeCell ref="B1:J1"/>
    <mergeCell ref="B2:J2"/>
    <mergeCell ref="G4:J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H9:I12 J15:J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69"/>
  <sheetViews>
    <sheetView topLeftCell="B1" zoomScaleNormal="100" workbookViewId="0">
      <pane ySplit="2" topLeftCell="A3" activePane="bottomLeft" state="frozen"/>
      <selection pane="bottomLeft" activeCell="L18" sqref="L18"/>
    </sheetView>
  </sheetViews>
  <sheetFormatPr baseColWidth="10" defaultRowHeight="15" x14ac:dyDescent="0.25"/>
  <cols>
    <col min="1" max="1" width="0.85546875" style="82" customWidth="1"/>
    <col min="2" max="5" width="13.7109375" style="82" customWidth="1"/>
    <col min="6" max="6" width="6.7109375" style="82" customWidth="1"/>
    <col min="7" max="8" width="13.7109375" style="82" customWidth="1"/>
    <col min="9" max="9" width="15.42578125" style="82" bestFit="1" customWidth="1"/>
    <col min="10" max="10" width="13.7109375" style="82" customWidth="1"/>
    <col min="11" max="16384" width="11.42578125" style="82"/>
  </cols>
  <sheetData>
    <row r="1" spans="2:15" s="102" customFormat="1" ht="19.5" customHeight="1" x14ac:dyDescent="0.25">
      <c r="B1" s="277" t="str">
        <f>+OSORNO!B1</f>
        <v>POBLACIÓN INSCRITA VALIDADA POR FONASA AÑO 2022 SEGÚN SEXO Y EDAD</v>
      </c>
      <c r="C1" s="277"/>
      <c r="D1" s="277"/>
      <c r="E1" s="277"/>
      <c r="F1" s="277"/>
      <c r="G1" s="277"/>
      <c r="H1" s="277"/>
      <c r="I1" s="277"/>
      <c r="J1" s="277"/>
      <c r="K1" s="168"/>
      <c r="L1" s="168"/>
    </row>
    <row r="2" spans="2:15" s="102" customFormat="1" ht="19.5" customHeight="1" x14ac:dyDescent="0.25">
      <c r="B2" s="284" t="s">
        <v>94</v>
      </c>
      <c r="C2" s="284"/>
      <c r="D2" s="284"/>
      <c r="E2" s="284"/>
      <c r="F2" s="284"/>
      <c r="G2" s="284"/>
      <c r="H2" s="284"/>
      <c r="I2" s="284"/>
      <c r="J2" s="284"/>
    </row>
    <row r="3" spans="2:15" s="138" customFormat="1" ht="6" customHeight="1" x14ac:dyDescent="0.25">
      <c r="F3" s="134"/>
    </row>
    <row r="4" spans="2:15" ht="21" customHeight="1" x14ac:dyDescent="0.25">
      <c r="B4" s="130" t="s">
        <v>66</v>
      </c>
      <c r="C4" s="131" t="s">
        <v>30</v>
      </c>
      <c r="D4" s="27"/>
      <c r="G4" s="292" t="s">
        <v>170</v>
      </c>
      <c r="H4" s="292"/>
      <c r="I4" s="292"/>
      <c r="J4" s="292"/>
    </row>
    <row r="5" spans="2:15" ht="21" customHeight="1" x14ac:dyDescent="0.25">
      <c r="B5" s="130" t="s">
        <v>44</v>
      </c>
      <c r="C5" s="133">
        <v>10304</v>
      </c>
      <c r="G5" s="292"/>
      <c r="H5" s="292"/>
      <c r="I5" s="292"/>
      <c r="J5" s="292"/>
    </row>
    <row r="6" spans="2:15" ht="15.75" thickBot="1" x14ac:dyDescent="0.3">
      <c r="B6" s="47" t="s">
        <v>110</v>
      </c>
    </row>
    <row r="7" spans="2:15" ht="27" customHeight="1" thickBot="1" x14ac:dyDescent="0.3">
      <c r="B7" s="278" t="s">
        <v>45</v>
      </c>
      <c r="C7" s="280" t="s">
        <v>70</v>
      </c>
      <c r="D7" s="281"/>
      <c r="E7" s="282"/>
      <c r="F7" s="134"/>
      <c r="G7" s="278" t="s">
        <v>45</v>
      </c>
      <c r="H7" s="280" t="s">
        <v>70</v>
      </c>
      <c r="I7" s="281"/>
      <c r="J7" s="282"/>
    </row>
    <row r="8" spans="2:15" ht="15.75" thickBot="1" x14ac:dyDescent="0.3">
      <c r="B8" s="279"/>
      <c r="C8" s="78" t="s">
        <v>2</v>
      </c>
      <c r="D8" s="79" t="s">
        <v>3</v>
      </c>
      <c r="E8" s="80" t="s">
        <v>4</v>
      </c>
      <c r="F8" s="135"/>
      <c r="G8" s="283"/>
      <c r="H8" s="78" t="s">
        <v>2</v>
      </c>
      <c r="I8" s="79" t="s">
        <v>3</v>
      </c>
      <c r="J8" s="80" t="s">
        <v>4</v>
      </c>
    </row>
    <row r="9" spans="2:15" x14ac:dyDescent="0.25">
      <c r="B9" s="103" t="s">
        <v>5</v>
      </c>
      <c r="C9" s="67">
        <v>174</v>
      </c>
      <c r="D9" s="67">
        <v>182</v>
      </c>
      <c r="E9" s="66">
        <f t="shared" ref="E9:E26" si="0">SUM(C9:D9)</f>
        <v>356</v>
      </c>
      <c r="F9" s="136"/>
      <c r="G9" s="104" t="s">
        <v>6</v>
      </c>
      <c r="H9" s="72">
        <f>SUM(C9:C10)</f>
        <v>543</v>
      </c>
      <c r="I9" s="66">
        <f>SUM(D9:D10)</f>
        <v>510</v>
      </c>
      <c r="J9" s="66">
        <f t="shared" ref="J9:J12" si="1">SUM(H9:I9)</f>
        <v>1053</v>
      </c>
    </row>
    <row r="10" spans="2:15" x14ac:dyDescent="0.25">
      <c r="B10" s="105" t="s">
        <v>7</v>
      </c>
      <c r="C10" s="67">
        <v>369</v>
      </c>
      <c r="D10" s="67">
        <v>328</v>
      </c>
      <c r="E10" s="67">
        <f t="shared" si="0"/>
        <v>697</v>
      </c>
      <c r="F10" s="135"/>
      <c r="G10" s="106" t="s">
        <v>8</v>
      </c>
      <c r="H10" s="68">
        <f>SUM(C11:C12)</f>
        <v>855</v>
      </c>
      <c r="I10" s="67">
        <f>SUM(D11:D12)</f>
        <v>805</v>
      </c>
      <c r="J10" s="67">
        <f t="shared" si="1"/>
        <v>1660</v>
      </c>
    </row>
    <row r="11" spans="2:15" x14ac:dyDescent="0.25">
      <c r="B11" s="103" t="s">
        <v>59</v>
      </c>
      <c r="C11" s="67">
        <v>443</v>
      </c>
      <c r="D11" s="67">
        <v>400</v>
      </c>
      <c r="E11" s="67">
        <f t="shared" si="0"/>
        <v>843</v>
      </c>
      <c r="F11" s="135"/>
      <c r="G11" s="106" t="s">
        <v>10</v>
      </c>
      <c r="H11" s="68">
        <f>SUM(C13:C21)</f>
        <v>3956</v>
      </c>
      <c r="I11" s="67">
        <f>SUM(D13:D21)</f>
        <v>3912</v>
      </c>
      <c r="J11" s="67">
        <f t="shared" si="1"/>
        <v>7868</v>
      </c>
    </row>
    <row r="12" spans="2:15" ht="15.75" thickBot="1" x14ac:dyDescent="0.3">
      <c r="B12" s="103" t="s">
        <v>11</v>
      </c>
      <c r="C12" s="67">
        <v>412</v>
      </c>
      <c r="D12" s="67">
        <v>405</v>
      </c>
      <c r="E12" s="67">
        <f t="shared" si="0"/>
        <v>817</v>
      </c>
      <c r="F12" s="135"/>
      <c r="G12" s="106" t="s">
        <v>12</v>
      </c>
      <c r="H12" s="68">
        <f>SUM(C22:C25)</f>
        <v>988</v>
      </c>
      <c r="I12" s="67">
        <f>SUM(D22:D25)</f>
        <v>961</v>
      </c>
      <c r="J12" s="67">
        <f t="shared" si="1"/>
        <v>1949</v>
      </c>
    </row>
    <row r="13" spans="2:15" ht="15.75" thickBot="1" x14ac:dyDescent="0.3">
      <c r="B13" s="103" t="s">
        <v>13</v>
      </c>
      <c r="C13" s="67">
        <v>475</v>
      </c>
      <c r="D13" s="67">
        <v>438</v>
      </c>
      <c r="E13" s="67">
        <f t="shared" si="0"/>
        <v>913</v>
      </c>
      <c r="F13" s="135"/>
      <c r="G13" s="77" t="s">
        <v>14</v>
      </c>
      <c r="H13" s="74">
        <f>SUM(H9:H12)</f>
        <v>6342</v>
      </c>
      <c r="I13" s="74">
        <f t="shared" ref="I13:J13" si="2">SUM(I9:I12)</f>
        <v>6188</v>
      </c>
      <c r="J13" s="71">
        <f t="shared" si="2"/>
        <v>12530</v>
      </c>
    </row>
    <row r="14" spans="2:15" ht="15.75" thickBot="1" x14ac:dyDescent="0.3">
      <c r="B14" s="103" t="s">
        <v>15</v>
      </c>
      <c r="C14" s="67">
        <v>447</v>
      </c>
      <c r="D14" s="67">
        <v>422</v>
      </c>
      <c r="E14" s="67">
        <f t="shared" si="0"/>
        <v>869</v>
      </c>
      <c r="F14" s="135"/>
      <c r="G14" s="138"/>
      <c r="H14" s="138"/>
      <c r="I14" s="138"/>
      <c r="J14" s="138"/>
    </row>
    <row r="15" spans="2:15" x14ac:dyDescent="0.25">
      <c r="B15" s="103" t="s">
        <v>16</v>
      </c>
      <c r="C15" s="67">
        <v>414</v>
      </c>
      <c r="D15" s="67">
        <v>410</v>
      </c>
      <c r="E15" s="67">
        <f t="shared" si="0"/>
        <v>824</v>
      </c>
      <c r="F15" s="135"/>
      <c r="G15" s="246" t="s">
        <v>145</v>
      </c>
      <c r="H15" s="231">
        <v>53</v>
      </c>
      <c r="I15" s="244" t="s">
        <v>60</v>
      </c>
      <c r="J15" s="66">
        <f>SUM(C13:C17)</f>
        <v>2126</v>
      </c>
      <c r="K15" s="94"/>
      <c r="L15" s="94"/>
      <c r="M15" s="94"/>
      <c r="N15" s="94"/>
      <c r="O15" s="94"/>
    </row>
    <row r="16" spans="2:15" ht="15.75" thickBot="1" x14ac:dyDescent="0.3">
      <c r="B16" s="103" t="s">
        <v>17</v>
      </c>
      <c r="C16" s="67">
        <v>389</v>
      </c>
      <c r="D16" s="67">
        <v>388</v>
      </c>
      <c r="E16" s="67">
        <f t="shared" si="0"/>
        <v>777</v>
      </c>
      <c r="F16" s="135"/>
      <c r="G16" s="81" t="s">
        <v>146</v>
      </c>
      <c r="H16" s="232">
        <v>31</v>
      </c>
      <c r="I16" s="245" t="s">
        <v>61</v>
      </c>
      <c r="J16" s="51">
        <f>SUM(D18:D21)</f>
        <v>1839</v>
      </c>
      <c r="K16" s="94"/>
      <c r="L16" s="58"/>
      <c r="M16" s="58"/>
      <c r="N16" s="57"/>
      <c r="O16" s="94"/>
    </row>
    <row r="17" spans="2:15" ht="15.75" thickBot="1" x14ac:dyDescent="0.3">
      <c r="B17" s="103" t="s">
        <v>18</v>
      </c>
      <c r="C17" s="67">
        <v>401</v>
      </c>
      <c r="D17" s="67">
        <v>415</v>
      </c>
      <c r="E17" s="67">
        <f t="shared" si="0"/>
        <v>816</v>
      </c>
      <c r="F17" s="135"/>
      <c r="G17" s="81" t="s">
        <v>147</v>
      </c>
      <c r="H17" s="232">
        <v>84</v>
      </c>
      <c r="I17" s="47"/>
      <c r="J17" s="138"/>
      <c r="K17" s="94"/>
      <c r="L17" s="58"/>
      <c r="M17" s="58"/>
      <c r="N17" s="57"/>
      <c r="O17" s="94"/>
    </row>
    <row r="18" spans="2:15" x14ac:dyDescent="0.25">
      <c r="B18" s="103" t="s">
        <v>19</v>
      </c>
      <c r="C18" s="67">
        <v>519</v>
      </c>
      <c r="D18" s="67">
        <v>456</v>
      </c>
      <c r="E18" s="67">
        <f t="shared" si="0"/>
        <v>975</v>
      </c>
      <c r="F18" s="135"/>
      <c r="G18" s="81" t="s">
        <v>89</v>
      </c>
      <c r="H18" s="232">
        <v>82</v>
      </c>
      <c r="I18" s="244" t="s">
        <v>148</v>
      </c>
      <c r="J18" s="66">
        <f>+H22+H23+H24+E11+E12</f>
        <v>2116</v>
      </c>
      <c r="K18" s="94"/>
      <c r="L18" s="58"/>
      <c r="M18" s="58"/>
      <c r="N18" s="57"/>
      <c r="O18" s="94"/>
    </row>
    <row r="19" spans="2:15" ht="15.75" thickBot="1" x14ac:dyDescent="0.3">
      <c r="B19" s="103" t="s">
        <v>20</v>
      </c>
      <c r="C19" s="67">
        <v>449</v>
      </c>
      <c r="D19" s="67">
        <v>496</v>
      </c>
      <c r="E19" s="67">
        <f t="shared" si="0"/>
        <v>945</v>
      </c>
      <c r="F19" s="135"/>
      <c r="G19" s="81" t="s">
        <v>90</v>
      </c>
      <c r="H19" s="232">
        <v>106</v>
      </c>
      <c r="I19" s="245" t="s">
        <v>64</v>
      </c>
      <c r="J19" s="51">
        <f>SUM(E9:E12)</f>
        <v>2713</v>
      </c>
      <c r="K19" s="94"/>
      <c r="L19" s="58"/>
      <c r="M19" s="58"/>
      <c r="N19" s="57"/>
      <c r="O19" s="94"/>
    </row>
    <row r="20" spans="2:15" x14ac:dyDescent="0.25">
      <c r="B20" s="103" t="s">
        <v>21</v>
      </c>
      <c r="C20" s="67">
        <v>501</v>
      </c>
      <c r="D20" s="67">
        <v>481</v>
      </c>
      <c r="E20" s="67">
        <f t="shared" si="0"/>
        <v>982</v>
      </c>
      <c r="F20" s="135"/>
      <c r="G20" s="81" t="s">
        <v>152</v>
      </c>
      <c r="H20" s="232">
        <v>105</v>
      </c>
      <c r="I20" s="100"/>
      <c r="J20" s="90"/>
      <c r="K20" s="94"/>
      <c r="L20" s="94"/>
      <c r="M20" s="94"/>
      <c r="N20" s="172"/>
      <c r="O20" s="94"/>
    </row>
    <row r="21" spans="2:15" x14ac:dyDescent="0.25">
      <c r="B21" s="103" t="s">
        <v>22</v>
      </c>
      <c r="C21" s="67">
        <v>361</v>
      </c>
      <c r="D21" s="67">
        <v>406</v>
      </c>
      <c r="E21" s="67">
        <f t="shared" si="0"/>
        <v>767</v>
      </c>
      <c r="F21" s="135"/>
      <c r="G21" s="81" t="s">
        <v>57</v>
      </c>
      <c r="H21" s="232">
        <v>136</v>
      </c>
      <c r="I21" s="94"/>
      <c r="J21" s="183"/>
      <c r="K21" s="94"/>
      <c r="L21" s="94"/>
      <c r="M21" s="94"/>
      <c r="N21" s="94"/>
      <c r="O21" s="94"/>
    </row>
    <row r="22" spans="2:15" ht="15" customHeight="1" x14ac:dyDescent="0.25">
      <c r="B22" s="103" t="s">
        <v>23</v>
      </c>
      <c r="C22" s="67">
        <v>328</v>
      </c>
      <c r="D22" s="67">
        <v>291</v>
      </c>
      <c r="E22" s="67">
        <f t="shared" si="0"/>
        <v>619</v>
      </c>
      <c r="F22" s="135"/>
      <c r="G22" s="81" t="s">
        <v>151</v>
      </c>
      <c r="H22" s="232">
        <v>147</v>
      </c>
      <c r="I22" s="138"/>
      <c r="J22" s="107"/>
      <c r="K22" s="94"/>
      <c r="L22" s="94"/>
      <c r="M22" s="94"/>
      <c r="N22" s="94"/>
      <c r="O22" s="94"/>
    </row>
    <row r="23" spans="2:15" x14ac:dyDescent="0.25">
      <c r="B23" s="103" t="s">
        <v>24</v>
      </c>
      <c r="C23" s="67">
        <v>241</v>
      </c>
      <c r="D23" s="67">
        <v>252</v>
      </c>
      <c r="E23" s="67">
        <f t="shared" si="0"/>
        <v>493</v>
      </c>
      <c r="F23" s="135"/>
      <c r="G23" s="81" t="s">
        <v>153</v>
      </c>
      <c r="H23" s="232">
        <v>154</v>
      </c>
      <c r="I23" s="138"/>
      <c r="J23" s="138"/>
      <c r="K23" s="94"/>
      <c r="L23" s="94"/>
      <c r="M23" s="94"/>
      <c r="N23" s="94"/>
      <c r="O23" s="94"/>
    </row>
    <row r="24" spans="2:15" x14ac:dyDescent="0.25">
      <c r="B24" s="103" t="s">
        <v>25</v>
      </c>
      <c r="C24" s="67">
        <v>198</v>
      </c>
      <c r="D24" s="67">
        <v>167</v>
      </c>
      <c r="E24" s="67">
        <f t="shared" si="0"/>
        <v>365</v>
      </c>
      <c r="F24" s="107"/>
      <c r="G24" s="81" t="s">
        <v>154</v>
      </c>
      <c r="H24" s="232">
        <v>155</v>
      </c>
      <c r="I24" s="107"/>
      <c r="J24" s="107"/>
      <c r="K24" s="94"/>
      <c r="L24" s="94"/>
      <c r="M24" s="94"/>
      <c r="N24" s="94"/>
      <c r="O24" s="94"/>
    </row>
    <row r="25" spans="2:15" x14ac:dyDescent="0.25">
      <c r="B25" s="103" t="s">
        <v>26</v>
      </c>
      <c r="C25" s="67">
        <v>221</v>
      </c>
      <c r="D25" s="67">
        <v>251</v>
      </c>
      <c r="E25" s="67">
        <f t="shared" si="0"/>
        <v>472</v>
      </c>
      <c r="F25" s="107"/>
      <c r="G25" s="81" t="s">
        <v>58</v>
      </c>
      <c r="H25" s="232">
        <v>168</v>
      </c>
      <c r="I25" s="107"/>
      <c r="J25" s="107"/>
    </row>
    <row r="26" spans="2:15" ht="15.75" thickBot="1" x14ac:dyDescent="0.3">
      <c r="B26" s="103" t="s">
        <v>97</v>
      </c>
      <c r="C26" s="64">
        <v>0</v>
      </c>
      <c r="D26" s="64">
        <v>0</v>
      </c>
      <c r="E26" s="67">
        <f t="shared" si="0"/>
        <v>0</v>
      </c>
      <c r="F26" s="107"/>
      <c r="G26" s="140" t="s">
        <v>63</v>
      </c>
      <c r="H26" s="233">
        <v>165</v>
      </c>
      <c r="I26" s="138"/>
      <c r="J26" s="138"/>
    </row>
    <row r="27" spans="2:15" ht="15.75" thickBot="1" x14ac:dyDescent="0.3">
      <c r="B27" s="108" t="s">
        <v>14</v>
      </c>
      <c r="C27" s="71">
        <f>SUM(C9:C26)</f>
        <v>6342</v>
      </c>
      <c r="D27" s="71">
        <f>SUM(D9:D26)</f>
        <v>6188</v>
      </c>
      <c r="E27" s="71">
        <f>SUM(E9:E26)</f>
        <v>12530</v>
      </c>
      <c r="F27" s="107"/>
      <c r="G27" s="107"/>
      <c r="H27" s="107"/>
      <c r="I27" s="162"/>
      <c r="J27" s="59"/>
    </row>
    <row r="28" spans="2:15" x14ac:dyDescent="0.25">
      <c r="C28" s="58"/>
      <c r="D28" s="58"/>
      <c r="E28" s="57"/>
      <c r="I28" s="94"/>
    </row>
    <row r="29" spans="2:15" x14ac:dyDescent="0.25">
      <c r="B29" s="47" t="s">
        <v>171</v>
      </c>
      <c r="C29" s="58"/>
      <c r="D29" s="58"/>
      <c r="E29" s="57"/>
      <c r="F29" s="58"/>
      <c r="G29" s="58"/>
      <c r="H29" s="94"/>
    </row>
    <row r="30" spans="2:15" x14ac:dyDescent="0.25">
      <c r="B30" s="58"/>
      <c r="C30" s="58"/>
      <c r="D30" s="58"/>
      <c r="E30" s="57"/>
      <c r="F30" s="58"/>
      <c r="G30" s="58"/>
      <c r="H30" s="94"/>
    </row>
    <row r="31" spans="2:15" x14ac:dyDescent="0.25">
      <c r="B31" s="58"/>
      <c r="C31" s="58"/>
      <c r="D31" s="58"/>
      <c r="E31" s="57"/>
      <c r="F31" s="58"/>
      <c r="G31" s="58"/>
      <c r="H31" s="94"/>
    </row>
    <row r="32" spans="2:15" x14ac:dyDescent="0.25">
      <c r="B32" s="58"/>
      <c r="C32" s="58"/>
      <c r="D32" s="58"/>
      <c r="E32" s="57"/>
      <c r="F32" s="58"/>
      <c r="G32" s="58"/>
      <c r="H32" s="94"/>
    </row>
    <row r="33" spans="2:8" x14ac:dyDescent="0.25">
      <c r="B33" s="58"/>
      <c r="C33" s="57"/>
      <c r="D33" s="58"/>
      <c r="E33" s="57"/>
      <c r="F33" s="58"/>
      <c r="G33" s="58"/>
      <c r="H33" s="94"/>
    </row>
    <row r="34" spans="2:8" x14ac:dyDescent="0.25">
      <c r="B34" s="58"/>
      <c r="C34" s="57"/>
      <c r="D34" s="58"/>
      <c r="E34" s="57"/>
      <c r="F34" s="58"/>
      <c r="G34" s="58"/>
      <c r="H34" s="94"/>
    </row>
    <row r="35" spans="2:8" x14ac:dyDescent="0.25">
      <c r="B35" s="58"/>
      <c r="C35" s="57"/>
      <c r="D35" s="174"/>
      <c r="E35" s="173"/>
      <c r="F35" s="174"/>
      <c r="G35" s="174"/>
      <c r="H35" s="94"/>
    </row>
    <row r="36" spans="2:8" x14ac:dyDescent="0.25">
      <c r="B36" s="58"/>
      <c r="C36" s="57"/>
      <c r="D36" s="58"/>
      <c r="E36" s="57"/>
      <c r="F36" s="58"/>
      <c r="G36" s="58"/>
      <c r="H36" s="94"/>
    </row>
    <row r="37" spans="2:8" x14ac:dyDescent="0.25">
      <c r="B37" s="58"/>
      <c r="C37" s="57"/>
      <c r="D37" s="58"/>
      <c r="E37" s="57"/>
      <c r="F37" s="58"/>
      <c r="G37" s="58"/>
      <c r="H37" s="94"/>
    </row>
    <row r="38" spans="2:8" x14ac:dyDescent="0.25">
      <c r="B38" s="58"/>
      <c r="C38" s="57"/>
      <c r="D38" s="58"/>
      <c r="E38" s="57"/>
      <c r="F38" s="58"/>
      <c r="G38" s="58"/>
      <c r="H38" s="94"/>
    </row>
    <row r="39" spans="2:8" x14ac:dyDescent="0.25">
      <c r="B39" s="58"/>
      <c r="C39" s="57"/>
      <c r="D39" s="58"/>
      <c r="E39" s="57"/>
      <c r="F39" s="58"/>
      <c r="G39" s="58"/>
      <c r="H39" s="94"/>
    </row>
    <row r="40" spans="2:8" x14ac:dyDescent="0.25">
      <c r="B40" s="58"/>
      <c r="C40" s="57"/>
      <c r="D40" s="58"/>
      <c r="E40" s="57"/>
      <c r="F40" s="58"/>
      <c r="G40" s="58"/>
      <c r="H40" s="94"/>
    </row>
    <row r="41" spans="2:8" x14ac:dyDescent="0.25">
      <c r="B41" s="58"/>
      <c r="C41" s="57"/>
      <c r="D41" s="174"/>
      <c r="E41" s="173"/>
      <c r="F41" s="174"/>
      <c r="G41" s="174"/>
      <c r="H41" s="94"/>
    </row>
    <row r="42" spans="2:8" x14ac:dyDescent="0.25">
      <c r="B42" s="58"/>
      <c r="C42" s="57"/>
      <c r="D42" s="58"/>
      <c r="E42" s="57"/>
      <c r="F42" s="58"/>
      <c r="G42" s="58"/>
      <c r="H42" s="94"/>
    </row>
    <row r="43" spans="2:8" x14ac:dyDescent="0.25">
      <c r="B43" s="58"/>
      <c r="C43" s="57"/>
      <c r="D43" s="58"/>
      <c r="E43" s="58"/>
      <c r="F43" s="58"/>
      <c r="G43" s="58"/>
      <c r="H43" s="94"/>
    </row>
    <row r="44" spans="2:8" x14ac:dyDescent="0.25">
      <c r="B44" s="58"/>
      <c r="C44" s="57"/>
      <c r="D44" s="58"/>
      <c r="E44" s="58"/>
      <c r="F44" s="58"/>
      <c r="G44" s="58"/>
      <c r="H44" s="94"/>
    </row>
    <row r="45" spans="2:8" x14ac:dyDescent="0.25">
      <c r="B45" s="58"/>
      <c r="C45" s="57"/>
      <c r="D45" s="58"/>
      <c r="E45" s="58"/>
      <c r="F45" s="58"/>
      <c r="G45" s="58"/>
      <c r="H45" s="94"/>
    </row>
    <row r="46" spans="2:8" x14ac:dyDescent="0.25">
      <c r="B46" s="58"/>
      <c r="C46" s="58"/>
      <c r="D46" s="58"/>
      <c r="E46" s="58"/>
      <c r="F46" s="58"/>
      <c r="G46" s="58"/>
      <c r="H46" s="94"/>
    </row>
    <row r="47" spans="2:8" x14ac:dyDescent="0.25">
      <c r="B47" s="58"/>
      <c r="C47" s="58"/>
      <c r="D47" s="174"/>
      <c r="E47" s="173"/>
      <c r="F47" s="174"/>
      <c r="G47" s="174"/>
      <c r="H47" s="94"/>
    </row>
    <row r="48" spans="2:8" x14ac:dyDescent="0.25">
      <c r="B48" s="58"/>
      <c r="C48" s="58"/>
      <c r="D48" s="58"/>
      <c r="E48" s="58"/>
      <c r="F48" s="58"/>
      <c r="G48" s="58"/>
      <c r="H48" s="94"/>
    </row>
    <row r="49" spans="2:8" x14ac:dyDescent="0.25">
      <c r="B49" s="58"/>
      <c r="C49" s="58"/>
      <c r="D49" s="58"/>
      <c r="E49" s="58"/>
      <c r="F49" s="58"/>
      <c r="G49" s="58"/>
      <c r="H49" s="94"/>
    </row>
    <row r="50" spans="2:8" x14ac:dyDescent="0.25">
      <c r="B50" s="58"/>
      <c r="C50" s="58"/>
      <c r="D50" s="58"/>
      <c r="E50" s="58"/>
      <c r="F50" s="58"/>
      <c r="G50" s="58"/>
      <c r="H50" s="94"/>
    </row>
    <row r="51" spans="2:8" x14ac:dyDescent="0.25">
      <c r="B51" s="58"/>
      <c r="C51" s="58"/>
      <c r="D51" s="58"/>
      <c r="E51" s="58"/>
      <c r="F51" s="58"/>
      <c r="G51" s="58"/>
      <c r="H51" s="94"/>
    </row>
    <row r="52" spans="2:8" x14ac:dyDescent="0.25">
      <c r="B52" s="58"/>
      <c r="C52" s="58"/>
      <c r="D52" s="58"/>
      <c r="E52" s="58"/>
      <c r="F52" s="58"/>
      <c r="G52" s="58"/>
      <c r="H52" s="94"/>
    </row>
    <row r="53" spans="2:8" x14ac:dyDescent="0.25">
      <c r="B53" s="58"/>
      <c r="C53" s="58"/>
      <c r="D53" s="58"/>
      <c r="E53" s="58"/>
      <c r="F53" s="58"/>
      <c r="G53" s="58"/>
      <c r="H53" s="94"/>
    </row>
    <row r="54" spans="2:8" x14ac:dyDescent="0.25">
      <c r="B54" s="58"/>
      <c r="C54" s="58"/>
      <c r="D54" s="58"/>
      <c r="E54" s="58"/>
      <c r="F54" s="58"/>
      <c r="G54" s="58"/>
      <c r="H54" s="94"/>
    </row>
    <row r="55" spans="2:8" x14ac:dyDescent="0.25">
      <c r="B55" s="58"/>
      <c r="C55" s="58"/>
      <c r="D55" s="58"/>
      <c r="E55" s="58"/>
      <c r="F55" s="58"/>
      <c r="G55" s="58"/>
      <c r="H55" s="94"/>
    </row>
    <row r="56" spans="2:8" x14ac:dyDescent="0.25">
      <c r="B56" s="58"/>
      <c r="C56" s="58"/>
      <c r="D56" s="58"/>
      <c r="E56" s="58"/>
      <c r="F56" s="58"/>
      <c r="G56" s="58"/>
      <c r="H56" s="94"/>
    </row>
    <row r="57" spans="2:8" x14ac:dyDescent="0.25">
      <c r="B57" s="58"/>
      <c r="C57" s="58"/>
      <c r="D57" s="58"/>
      <c r="E57" s="58"/>
      <c r="F57" s="58"/>
      <c r="G57" s="58"/>
      <c r="H57" s="94"/>
    </row>
    <row r="58" spans="2:8" x14ac:dyDescent="0.25">
      <c r="B58" s="58"/>
      <c r="C58" s="58"/>
      <c r="D58" s="58"/>
      <c r="E58" s="58"/>
      <c r="F58" s="58"/>
      <c r="G58" s="58"/>
      <c r="H58" s="94"/>
    </row>
    <row r="59" spans="2:8" x14ac:dyDescent="0.25">
      <c r="B59" s="58"/>
      <c r="C59" s="58"/>
      <c r="D59" s="58"/>
      <c r="E59" s="58"/>
      <c r="F59" s="58"/>
      <c r="G59" s="58"/>
      <c r="H59" s="94"/>
    </row>
    <row r="60" spans="2:8" x14ac:dyDescent="0.25">
      <c r="B60" s="58"/>
      <c r="C60" s="58"/>
      <c r="D60" s="58"/>
      <c r="E60" s="58"/>
      <c r="F60" s="58"/>
      <c r="G60" s="58"/>
      <c r="H60" s="94"/>
    </row>
    <row r="61" spans="2:8" x14ac:dyDescent="0.25">
      <c r="B61" s="58"/>
      <c r="C61" s="58"/>
      <c r="D61" s="58"/>
      <c r="E61" s="58"/>
      <c r="F61" s="58"/>
      <c r="G61" s="58"/>
      <c r="H61" s="94"/>
    </row>
    <row r="62" spans="2:8" x14ac:dyDescent="0.25">
      <c r="B62" s="58"/>
      <c r="C62" s="58"/>
      <c r="D62" s="175"/>
      <c r="E62" s="175"/>
      <c r="F62" s="175"/>
      <c r="G62" s="175"/>
      <c r="H62" s="94"/>
    </row>
    <row r="63" spans="2:8" x14ac:dyDescent="0.25">
      <c r="B63" s="58"/>
      <c r="C63" s="58"/>
      <c r="D63" s="58"/>
      <c r="E63" s="58"/>
      <c r="F63" s="58"/>
      <c r="G63" s="58"/>
      <c r="H63" s="94"/>
    </row>
    <row r="64" spans="2:8" x14ac:dyDescent="0.25">
      <c r="B64" s="94"/>
      <c r="C64" s="94"/>
      <c r="D64" s="94"/>
      <c r="E64" s="94"/>
      <c r="F64" s="94"/>
      <c r="G64" s="94"/>
      <c r="H64" s="94"/>
    </row>
    <row r="65" spans="2:8" x14ac:dyDescent="0.25">
      <c r="B65" s="94"/>
      <c r="C65" s="94"/>
      <c r="D65" s="94"/>
      <c r="E65" s="94"/>
      <c r="F65" s="94"/>
      <c r="G65" s="94"/>
      <c r="H65" s="94"/>
    </row>
    <row r="66" spans="2:8" x14ac:dyDescent="0.25">
      <c r="B66" s="94"/>
      <c r="C66" s="94"/>
      <c r="D66" s="94"/>
      <c r="E66" s="94"/>
      <c r="F66" s="94"/>
      <c r="G66" s="94"/>
      <c r="H66" s="94"/>
    </row>
    <row r="67" spans="2:8" x14ac:dyDescent="0.25">
      <c r="B67" s="94"/>
      <c r="C67" s="94"/>
      <c r="D67" s="94"/>
      <c r="E67" s="94"/>
      <c r="F67" s="94"/>
      <c r="G67" s="94"/>
      <c r="H67" s="94"/>
    </row>
    <row r="68" spans="2:8" x14ac:dyDescent="0.25">
      <c r="B68" s="94"/>
      <c r="C68" s="94"/>
      <c r="D68" s="94"/>
      <c r="E68" s="94"/>
      <c r="F68" s="94"/>
      <c r="G68" s="94"/>
      <c r="H68" s="94"/>
    </row>
    <row r="69" spans="2:8" x14ac:dyDescent="0.25">
      <c r="B69" s="94"/>
      <c r="C69" s="94"/>
      <c r="D69" s="94"/>
      <c r="E69" s="94"/>
      <c r="F69" s="94"/>
      <c r="G69" s="94"/>
      <c r="H69" s="94"/>
    </row>
  </sheetData>
  <mergeCells count="7"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I9:I12 H10:H12 H9 J15:J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22"/>
  <sheetViews>
    <sheetView zoomScaleNormal="100" workbookViewId="0">
      <pane ySplit="2" topLeftCell="A3" activePane="bottomLeft" state="frozen"/>
      <selection pane="bottomLeft" activeCell="L29" sqref="L29"/>
    </sheetView>
  </sheetViews>
  <sheetFormatPr baseColWidth="10" defaultRowHeight="15" x14ac:dyDescent="0.25"/>
  <cols>
    <col min="1" max="1" width="1" style="82" customWidth="1"/>
    <col min="2" max="5" width="13.7109375" style="82" customWidth="1"/>
    <col min="6" max="6" width="6.7109375" style="82" customWidth="1"/>
    <col min="7" max="8" width="13.7109375" style="82" customWidth="1"/>
    <col min="9" max="9" width="15.42578125" style="82" bestFit="1" customWidth="1"/>
    <col min="10" max="10" width="13.7109375" style="82" customWidth="1"/>
    <col min="11" max="16384" width="11.42578125" style="82"/>
  </cols>
  <sheetData>
    <row r="1" spans="2:17" s="102" customFormat="1" ht="19.5" customHeight="1" x14ac:dyDescent="0.25">
      <c r="B1" s="277" t="str">
        <f>+OSORNO!B1</f>
        <v>POBLACIÓN INSCRITA VALIDADA POR FONASA AÑO 2022 SEGÚN SEXO Y EDAD</v>
      </c>
      <c r="C1" s="277"/>
      <c r="D1" s="277"/>
      <c r="E1" s="277"/>
      <c r="F1" s="277"/>
      <c r="G1" s="277"/>
      <c r="H1" s="277"/>
      <c r="I1" s="277"/>
      <c r="J1" s="277"/>
      <c r="K1" s="168"/>
      <c r="L1" s="168"/>
    </row>
    <row r="2" spans="2:17" s="102" customFormat="1" ht="19.5" customHeight="1" x14ac:dyDescent="0.25">
      <c r="B2" s="284" t="s">
        <v>93</v>
      </c>
      <c r="C2" s="284"/>
      <c r="D2" s="284"/>
      <c r="E2" s="284"/>
      <c r="F2" s="284"/>
      <c r="G2" s="284"/>
      <c r="H2" s="284"/>
      <c r="I2" s="284"/>
      <c r="J2" s="284"/>
      <c r="K2" s="168"/>
      <c r="L2" s="168"/>
    </row>
    <row r="3" spans="2:17" s="138" customFormat="1" ht="6" customHeight="1" x14ac:dyDescent="0.25">
      <c r="F3" s="134"/>
    </row>
    <row r="4" spans="2:17" x14ac:dyDescent="0.25">
      <c r="B4" s="130" t="s">
        <v>66</v>
      </c>
      <c r="C4" s="131" t="s">
        <v>28</v>
      </c>
      <c r="G4" s="285" t="s">
        <v>120</v>
      </c>
      <c r="H4" s="285"/>
      <c r="I4" s="285"/>
      <c r="J4" s="285"/>
    </row>
    <row r="5" spans="2:17" x14ac:dyDescent="0.25">
      <c r="B5" s="130" t="s">
        <v>44</v>
      </c>
      <c r="C5" s="133">
        <v>10305</v>
      </c>
      <c r="G5" s="285"/>
      <c r="H5" s="285"/>
      <c r="I5" s="285"/>
      <c r="J5" s="285"/>
    </row>
    <row r="6" spans="2:17" ht="15.75" thickBot="1" x14ac:dyDescent="0.3">
      <c r="B6" s="47" t="s">
        <v>111</v>
      </c>
      <c r="N6" s="101"/>
      <c r="O6" s="159"/>
      <c r="P6" s="148"/>
      <c r="Q6" s="148"/>
    </row>
    <row r="7" spans="2:17" ht="29.25" customHeight="1" thickBot="1" x14ac:dyDescent="0.3">
      <c r="B7" s="278" t="s">
        <v>45</v>
      </c>
      <c r="C7" s="280" t="s">
        <v>82</v>
      </c>
      <c r="D7" s="281"/>
      <c r="E7" s="282"/>
      <c r="F7" s="134"/>
      <c r="G7" s="278" t="s">
        <v>45</v>
      </c>
      <c r="H7" s="280" t="s">
        <v>82</v>
      </c>
      <c r="I7" s="281"/>
      <c r="J7" s="282"/>
      <c r="K7" s="148"/>
      <c r="L7" s="148"/>
      <c r="N7" s="160"/>
      <c r="O7" s="161"/>
      <c r="P7" s="161"/>
      <c r="Q7" s="161"/>
    </row>
    <row r="8" spans="2:17" ht="15.75" thickBot="1" x14ac:dyDescent="0.3">
      <c r="B8" s="279"/>
      <c r="C8" s="78" t="s">
        <v>2</v>
      </c>
      <c r="D8" s="79" t="s">
        <v>3</v>
      </c>
      <c r="E8" s="80" t="s">
        <v>4</v>
      </c>
      <c r="F8" s="135"/>
      <c r="G8" s="283"/>
      <c r="H8" s="78" t="s">
        <v>2</v>
      </c>
      <c r="I8" s="79" t="s">
        <v>3</v>
      </c>
      <c r="J8" s="80" t="s">
        <v>4</v>
      </c>
      <c r="K8" s="161"/>
      <c r="L8" s="161"/>
      <c r="N8" s="154"/>
      <c r="O8" s="149"/>
      <c r="P8" s="149"/>
      <c r="Q8" s="149"/>
    </row>
    <row r="9" spans="2:17" x14ac:dyDescent="0.25">
      <c r="B9" s="103" t="s">
        <v>5</v>
      </c>
      <c r="C9" s="66">
        <f>+C35+C58+C81+C104</f>
        <v>268</v>
      </c>
      <c r="D9" s="66">
        <f>+D35+D58+D81+D104</f>
        <v>244</v>
      </c>
      <c r="E9" s="66">
        <f t="shared" ref="E9:E10" si="0">SUM(C9:D9)</f>
        <v>512</v>
      </c>
      <c r="F9" s="136"/>
      <c r="G9" s="104" t="s">
        <v>6</v>
      </c>
      <c r="H9" s="72">
        <f>SUM(C9:C10)</f>
        <v>684</v>
      </c>
      <c r="I9" s="66">
        <f>SUM(D9:D10)</f>
        <v>645</v>
      </c>
      <c r="J9" s="66">
        <f t="shared" ref="J9:J12" si="1">SUM(H9:I9)</f>
        <v>1329</v>
      </c>
      <c r="L9" s="161"/>
      <c r="N9" s="154"/>
    </row>
    <row r="10" spans="2:17" x14ac:dyDescent="0.25">
      <c r="B10" s="105" t="s">
        <v>7</v>
      </c>
      <c r="C10" s="67">
        <f t="shared" ref="C10:D10" si="2">+C36+C59+C82+C105</f>
        <v>416</v>
      </c>
      <c r="D10" s="67">
        <f t="shared" si="2"/>
        <v>401</v>
      </c>
      <c r="E10" s="67">
        <f t="shared" si="0"/>
        <v>817</v>
      </c>
      <c r="F10" s="135"/>
      <c r="G10" s="106" t="s">
        <v>8</v>
      </c>
      <c r="H10" s="68">
        <f>SUM(C11:C12)</f>
        <v>961</v>
      </c>
      <c r="I10" s="67">
        <f>SUM(D11:D12)</f>
        <v>897</v>
      </c>
      <c r="J10" s="67">
        <f t="shared" si="1"/>
        <v>1858</v>
      </c>
      <c r="K10" s="149"/>
      <c r="L10" s="161"/>
      <c r="N10" s="154"/>
      <c r="O10" s="149"/>
      <c r="P10" s="149"/>
      <c r="Q10" s="149"/>
    </row>
    <row r="11" spans="2:17" x14ac:dyDescent="0.25">
      <c r="B11" s="103" t="s">
        <v>59</v>
      </c>
      <c r="C11" s="67">
        <f t="shared" ref="C11:D11" si="3">+C37+C60+C83+C106</f>
        <v>491</v>
      </c>
      <c r="D11" s="67">
        <f t="shared" si="3"/>
        <v>480</v>
      </c>
      <c r="E11" s="67">
        <f t="shared" ref="E11:E19" si="4">SUM(C11:D11)</f>
        <v>971</v>
      </c>
      <c r="F11" s="135"/>
      <c r="G11" s="106" t="s">
        <v>10</v>
      </c>
      <c r="H11" s="68">
        <f>SUM(C13:C21)</f>
        <v>4481</v>
      </c>
      <c r="I11" s="67">
        <f>SUM(D13:D21)</f>
        <v>4250</v>
      </c>
      <c r="J11" s="67">
        <f t="shared" si="1"/>
        <v>8731</v>
      </c>
      <c r="K11" s="149"/>
      <c r="L11" s="161"/>
      <c r="N11" s="154"/>
      <c r="O11" s="149"/>
      <c r="P11" s="149"/>
      <c r="Q11" s="95"/>
    </row>
    <row r="12" spans="2:17" ht="15.75" thickBot="1" x14ac:dyDescent="0.3">
      <c r="B12" s="103" t="s">
        <v>11</v>
      </c>
      <c r="C12" s="67">
        <f t="shared" ref="C12:D12" si="5">+C38+C61+C84+C107</f>
        <v>470</v>
      </c>
      <c r="D12" s="67">
        <f t="shared" si="5"/>
        <v>417</v>
      </c>
      <c r="E12" s="67">
        <f t="shared" si="4"/>
        <v>887</v>
      </c>
      <c r="F12" s="135"/>
      <c r="G12" s="106" t="s">
        <v>12</v>
      </c>
      <c r="H12" s="68">
        <f>SUM(C22:C25)</f>
        <v>1068</v>
      </c>
      <c r="I12" s="67">
        <f>SUM(D22:D25)</f>
        <v>1198</v>
      </c>
      <c r="J12" s="67">
        <f t="shared" si="1"/>
        <v>2266</v>
      </c>
      <c r="K12" s="149"/>
      <c r="L12" s="161"/>
      <c r="N12" s="154"/>
      <c r="O12" s="149"/>
      <c r="P12" s="149"/>
      <c r="Q12" s="95"/>
    </row>
    <row r="13" spans="2:17" ht="15.75" thickBot="1" x14ac:dyDescent="0.3">
      <c r="B13" s="103" t="s">
        <v>13</v>
      </c>
      <c r="C13" s="67">
        <f t="shared" ref="C13:D13" si="6">+C39+C62+C85+C108</f>
        <v>513</v>
      </c>
      <c r="D13" s="67">
        <f t="shared" si="6"/>
        <v>496</v>
      </c>
      <c r="E13" s="67">
        <f t="shared" si="4"/>
        <v>1009</v>
      </c>
      <c r="F13" s="135"/>
      <c r="G13" s="77" t="s">
        <v>14</v>
      </c>
      <c r="H13" s="74">
        <f>SUM(H9:H12)</f>
        <v>7194</v>
      </c>
      <c r="I13" s="74">
        <f t="shared" ref="I13:J13" si="7">SUM(I9:I12)</f>
        <v>6990</v>
      </c>
      <c r="J13" s="71">
        <f t="shared" si="7"/>
        <v>14184</v>
      </c>
      <c r="K13" s="97"/>
      <c r="L13" s="161"/>
      <c r="N13" s="154"/>
      <c r="O13" s="149"/>
      <c r="P13" s="149"/>
      <c r="Q13" s="95"/>
    </row>
    <row r="14" spans="2:17" ht="15.75" thickBot="1" x14ac:dyDescent="0.3">
      <c r="B14" s="103" t="s">
        <v>15</v>
      </c>
      <c r="C14" s="67">
        <f t="shared" ref="C14:D14" si="8">+C40+C63+C86+C109</f>
        <v>575</v>
      </c>
      <c r="D14" s="67">
        <f t="shared" si="8"/>
        <v>514</v>
      </c>
      <c r="E14" s="67">
        <f t="shared" si="4"/>
        <v>1089</v>
      </c>
      <c r="F14" s="135"/>
      <c r="G14" s="234"/>
      <c r="H14" s="234"/>
      <c r="I14" s="234"/>
      <c r="J14" s="234"/>
      <c r="L14" s="161"/>
      <c r="N14" s="154"/>
      <c r="O14" s="149"/>
      <c r="P14" s="149"/>
      <c r="Q14" s="95"/>
    </row>
    <row r="15" spans="2:17" x14ac:dyDescent="0.25">
      <c r="B15" s="103" t="s">
        <v>16</v>
      </c>
      <c r="C15" s="67">
        <f t="shared" ref="C15:D15" si="9">+C41+C64+C87+C110</f>
        <v>526</v>
      </c>
      <c r="D15" s="67">
        <f t="shared" si="9"/>
        <v>550</v>
      </c>
      <c r="E15" s="67">
        <f t="shared" si="4"/>
        <v>1076</v>
      </c>
      <c r="F15" s="135"/>
      <c r="G15" s="246" t="s">
        <v>145</v>
      </c>
      <c r="H15" s="231">
        <f>+H41+H64+H87+H110</f>
        <v>67</v>
      </c>
      <c r="I15" s="244" t="s">
        <v>60</v>
      </c>
      <c r="J15" s="66">
        <f>SUM(C13:C17)</f>
        <v>2549</v>
      </c>
      <c r="K15" s="58"/>
      <c r="L15" s="161"/>
      <c r="N15" s="154"/>
      <c r="O15" s="149"/>
      <c r="P15" s="149"/>
      <c r="Q15" s="95"/>
    </row>
    <row r="16" spans="2:17" ht="15.75" thickBot="1" x14ac:dyDescent="0.3">
      <c r="B16" s="103" t="s">
        <v>17</v>
      </c>
      <c r="C16" s="67">
        <f t="shared" ref="C16:D16" si="10">+C42+C65+C88+C111</f>
        <v>496</v>
      </c>
      <c r="D16" s="67">
        <f t="shared" si="10"/>
        <v>412</v>
      </c>
      <c r="E16" s="67">
        <f t="shared" si="4"/>
        <v>908</v>
      </c>
      <c r="F16" s="135"/>
      <c r="G16" s="81" t="s">
        <v>146</v>
      </c>
      <c r="H16" s="232">
        <f t="shared" ref="H16:H25" si="11">+H42+H65+H88+H111</f>
        <v>110</v>
      </c>
      <c r="I16" s="245" t="s">
        <v>61</v>
      </c>
      <c r="J16" s="51">
        <f>SUM(D18:D21)</f>
        <v>1859</v>
      </c>
      <c r="K16" s="58"/>
      <c r="L16" s="161"/>
      <c r="N16" s="154"/>
      <c r="O16" s="149"/>
      <c r="P16" s="149"/>
      <c r="Q16" s="95"/>
    </row>
    <row r="17" spans="1:17" ht="15.75" thickBot="1" x14ac:dyDescent="0.3">
      <c r="B17" s="103" t="s">
        <v>18</v>
      </c>
      <c r="C17" s="67">
        <f t="shared" ref="C17:D17" si="12">+C43+C66+C89+C112</f>
        <v>439</v>
      </c>
      <c r="D17" s="67">
        <f t="shared" si="12"/>
        <v>419</v>
      </c>
      <c r="E17" s="67">
        <f t="shared" si="4"/>
        <v>858</v>
      </c>
      <c r="F17" s="135"/>
      <c r="G17" s="81" t="s">
        <v>147</v>
      </c>
      <c r="H17" s="232">
        <f t="shared" si="11"/>
        <v>111</v>
      </c>
      <c r="I17" s="47"/>
      <c r="J17" s="138"/>
      <c r="K17" s="58"/>
      <c r="L17" s="161"/>
      <c r="N17" s="154"/>
      <c r="O17" s="149"/>
      <c r="P17" s="149"/>
      <c r="Q17" s="95"/>
    </row>
    <row r="18" spans="1:17" x14ac:dyDescent="0.25">
      <c r="B18" s="103" t="s">
        <v>19</v>
      </c>
      <c r="C18" s="67">
        <f t="shared" ref="C18:D18" si="13">+C44+C67+C90+C113</f>
        <v>478</v>
      </c>
      <c r="D18" s="67">
        <f t="shared" si="13"/>
        <v>443</v>
      </c>
      <c r="E18" s="67">
        <f t="shared" si="4"/>
        <v>921</v>
      </c>
      <c r="F18" s="135"/>
      <c r="G18" s="81" t="s">
        <v>89</v>
      </c>
      <c r="H18" s="232">
        <f t="shared" si="11"/>
        <v>123</v>
      </c>
      <c r="I18" s="244" t="s">
        <v>148</v>
      </c>
      <c r="J18" s="66">
        <f>+H22+H23+H24+E11+E12</f>
        <v>2388</v>
      </c>
      <c r="K18" s="58"/>
      <c r="L18" s="161"/>
      <c r="N18" s="154"/>
      <c r="O18" s="149"/>
      <c r="P18" s="149"/>
      <c r="Q18" s="95"/>
    </row>
    <row r="19" spans="1:17" ht="15.75" thickBot="1" x14ac:dyDescent="0.3">
      <c r="B19" s="103" t="s">
        <v>20</v>
      </c>
      <c r="C19" s="67">
        <f t="shared" ref="C19:D19" si="14">+C45+C68+C91+C114</f>
        <v>505</v>
      </c>
      <c r="D19" s="67">
        <f t="shared" si="14"/>
        <v>495</v>
      </c>
      <c r="E19" s="67">
        <f t="shared" si="4"/>
        <v>1000</v>
      </c>
      <c r="F19" s="135"/>
      <c r="G19" s="81" t="s">
        <v>90</v>
      </c>
      <c r="H19" s="232">
        <f t="shared" si="11"/>
        <v>101</v>
      </c>
      <c r="I19" s="245" t="s">
        <v>64</v>
      </c>
      <c r="J19" s="51">
        <f>SUM(E9:E12)</f>
        <v>3187</v>
      </c>
      <c r="K19" s="58"/>
      <c r="L19" s="161"/>
      <c r="N19" s="154"/>
      <c r="O19" s="149"/>
      <c r="P19" s="149"/>
      <c r="Q19" s="95"/>
    </row>
    <row r="20" spans="1:17" x14ac:dyDescent="0.25">
      <c r="B20" s="103" t="s">
        <v>21</v>
      </c>
      <c r="C20" s="67">
        <f t="shared" ref="C20:D20" si="15">+C46+C69+C92+C115</f>
        <v>531</v>
      </c>
      <c r="D20" s="67">
        <f t="shared" si="15"/>
        <v>491</v>
      </c>
      <c r="E20" s="67">
        <f t="shared" ref="E20:E26" si="16">SUM(C20:D20)</f>
        <v>1022</v>
      </c>
      <c r="F20" s="135"/>
      <c r="G20" s="81" t="s">
        <v>152</v>
      </c>
      <c r="H20" s="232">
        <f t="shared" si="11"/>
        <v>136</v>
      </c>
      <c r="I20" s="235"/>
      <c r="J20" s="236"/>
      <c r="K20" s="58"/>
      <c r="L20" s="161"/>
      <c r="N20" s="154"/>
      <c r="O20" s="149"/>
      <c r="P20" s="149"/>
      <c r="Q20" s="95"/>
    </row>
    <row r="21" spans="1:17" x14ac:dyDescent="0.25">
      <c r="B21" s="103" t="s">
        <v>22</v>
      </c>
      <c r="C21" s="67">
        <f t="shared" ref="C21:D21" si="17">+C47+C70+C93+C116</f>
        <v>418</v>
      </c>
      <c r="D21" s="67">
        <f t="shared" si="17"/>
        <v>430</v>
      </c>
      <c r="E21" s="67">
        <f t="shared" si="16"/>
        <v>848</v>
      </c>
      <c r="F21" s="135"/>
      <c r="G21" s="81" t="s">
        <v>57</v>
      </c>
      <c r="H21" s="232">
        <f t="shared" si="11"/>
        <v>151</v>
      </c>
      <c r="I21" s="235"/>
      <c r="J21" s="237"/>
      <c r="K21" s="58"/>
      <c r="L21" s="161"/>
      <c r="N21" s="154"/>
      <c r="O21" s="149"/>
      <c r="P21" s="149"/>
      <c r="Q21" s="95"/>
    </row>
    <row r="22" spans="1:17" ht="15" customHeight="1" x14ac:dyDescent="0.25">
      <c r="B22" s="103" t="s">
        <v>23</v>
      </c>
      <c r="C22" s="67">
        <f t="shared" ref="C22:D22" si="18">+C48+C71+C94+C117</f>
        <v>364</v>
      </c>
      <c r="D22" s="67">
        <f t="shared" si="18"/>
        <v>347</v>
      </c>
      <c r="E22" s="67">
        <f t="shared" si="16"/>
        <v>711</v>
      </c>
      <c r="F22" s="135"/>
      <c r="G22" s="81" t="s">
        <v>151</v>
      </c>
      <c r="H22" s="232">
        <f t="shared" si="11"/>
        <v>193</v>
      </c>
      <c r="I22" s="234"/>
      <c r="J22" s="122"/>
      <c r="K22" s="58"/>
      <c r="L22" s="161"/>
      <c r="N22" s="154"/>
    </row>
    <row r="23" spans="1:17" x14ac:dyDescent="0.25">
      <c r="B23" s="103" t="s">
        <v>24</v>
      </c>
      <c r="C23" s="67">
        <f t="shared" ref="C23:D23" si="19">+C49+C72+C95+C118</f>
        <v>275</v>
      </c>
      <c r="D23" s="67">
        <f t="shared" si="19"/>
        <v>310</v>
      </c>
      <c r="E23" s="67">
        <f t="shared" si="16"/>
        <v>585</v>
      </c>
      <c r="F23" s="135"/>
      <c r="G23" s="81" t="s">
        <v>153</v>
      </c>
      <c r="H23" s="232">
        <f t="shared" si="11"/>
        <v>169</v>
      </c>
      <c r="I23" s="234"/>
      <c r="J23" s="234"/>
      <c r="K23" s="58"/>
      <c r="L23" s="161"/>
      <c r="N23" s="154"/>
    </row>
    <row r="24" spans="1:17" x14ac:dyDescent="0.25">
      <c r="B24" s="103" t="s">
        <v>25</v>
      </c>
      <c r="C24" s="67">
        <f t="shared" ref="C24:D24" si="20">+C50+C73+C96+C119</f>
        <v>194</v>
      </c>
      <c r="D24" s="67">
        <f t="shared" si="20"/>
        <v>222</v>
      </c>
      <c r="E24" s="67">
        <f t="shared" si="16"/>
        <v>416</v>
      </c>
      <c r="F24" s="107"/>
      <c r="G24" s="81" t="s">
        <v>154</v>
      </c>
      <c r="H24" s="232">
        <f t="shared" si="11"/>
        <v>168</v>
      </c>
      <c r="I24" s="122"/>
      <c r="J24" s="122"/>
      <c r="K24" s="58"/>
      <c r="L24" s="161"/>
      <c r="N24" s="154"/>
    </row>
    <row r="25" spans="1:17" x14ac:dyDescent="0.25">
      <c r="B25" s="103" t="s">
        <v>26</v>
      </c>
      <c r="C25" s="67">
        <f t="shared" ref="C25:D25" si="21">+C51+C74+C97+C120</f>
        <v>235</v>
      </c>
      <c r="D25" s="67">
        <f t="shared" si="21"/>
        <v>319</v>
      </c>
      <c r="E25" s="67">
        <f t="shared" si="16"/>
        <v>554</v>
      </c>
      <c r="F25" s="107"/>
      <c r="G25" s="81" t="s">
        <v>58</v>
      </c>
      <c r="H25" s="232">
        <f t="shared" si="11"/>
        <v>204</v>
      </c>
      <c r="I25" s="122"/>
      <c r="J25" s="122"/>
      <c r="K25" s="58"/>
      <c r="L25" s="161"/>
      <c r="N25" s="154"/>
    </row>
    <row r="26" spans="1:17" ht="15.75" thickBot="1" x14ac:dyDescent="0.3">
      <c r="B26" s="103" t="s">
        <v>97</v>
      </c>
      <c r="C26" s="67">
        <f t="shared" ref="C26:D26" si="22">+C52+C75+C98+C121</f>
        <v>0</v>
      </c>
      <c r="D26" s="67">
        <f t="shared" si="22"/>
        <v>0</v>
      </c>
      <c r="E26" s="67">
        <f t="shared" si="16"/>
        <v>0</v>
      </c>
      <c r="F26" s="107"/>
      <c r="G26" s="140" t="s">
        <v>63</v>
      </c>
      <c r="H26" s="233">
        <f>+H52+H75+H98+H121</f>
        <v>162</v>
      </c>
      <c r="I26" s="234"/>
      <c r="J26" s="234"/>
      <c r="K26" s="58"/>
      <c r="L26" s="161"/>
      <c r="N26" s="154"/>
    </row>
    <row r="27" spans="1:17" ht="15.75" thickBot="1" x14ac:dyDescent="0.3">
      <c r="B27" s="108" t="s">
        <v>14</v>
      </c>
      <c r="C27" s="71">
        <f>SUM(C9:C26)</f>
        <v>7194</v>
      </c>
      <c r="D27" s="71">
        <f>SUM(D9:D26)</f>
        <v>6990</v>
      </c>
      <c r="E27" s="71">
        <f>SUM(E9:E26)</f>
        <v>14184</v>
      </c>
      <c r="F27" s="107"/>
      <c r="G27" s="107"/>
      <c r="H27" s="107"/>
      <c r="I27" s="162"/>
      <c r="J27" s="59"/>
      <c r="K27" s="58"/>
      <c r="L27" s="161"/>
      <c r="N27" s="154"/>
      <c r="O27" s="83"/>
      <c r="P27" s="83"/>
      <c r="Q27" s="83"/>
    </row>
    <row r="28" spans="1:17" x14ac:dyDescent="0.25">
      <c r="C28" s="83"/>
      <c r="K28" s="58"/>
      <c r="L28" s="138"/>
      <c r="M28" s="138"/>
      <c r="N28" s="138"/>
      <c r="O28" s="138"/>
      <c r="P28" s="138"/>
      <c r="Q28" s="138"/>
    </row>
    <row r="29" spans="1:17" s="28" customFormat="1" x14ac:dyDescent="0.25">
      <c r="B29" s="59" t="s">
        <v>135</v>
      </c>
      <c r="C29" s="58"/>
      <c r="D29" s="58"/>
      <c r="E29" s="58"/>
      <c r="F29" s="58"/>
      <c r="G29" s="58"/>
      <c r="H29" s="58"/>
      <c r="I29" s="58"/>
      <c r="J29" s="58"/>
      <c r="K29" s="163"/>
      <c r="L29" s="138"/>
      <c r="M29" s="138"/>
      <c r="N29" s="138"/>
      <c r="O29" s="138"/>
      <c r="P29" s="138"/>
      <c r="Q29" s="138"/>
    </row>
    <row r="30" spans="1:17" ht="1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94"/>
      <c r="L30" s="138"/>
      <c r="M30" s="138"/>
      <c r="N30" s="138"/>
      <c r="O30" s="138"/>
      <c r="P30" s="138"/>
      <c r="Q30" s="138"/>
    </row>
    <row r="31" spans="1:17" x14ac:dyDescent="0.25">
      <c r="B31" s="164" t="s">
        <v>136</v>
      </c>
      <c r="C31" s="165"/>
      <c r="D31" s="165"/>
      <c r="E31" s="139"/>
      <c r="F31" s="139"/>
      <c r="G31" s="94"/>
      <c r="H31" s="94"/>
      <c r="I31" s="94"/>
      <c r="J31" s="94"/>
      <c r="K31" s="94"/>
      <c r="L31" s="138"/>
      <c r="M31" s="138"/>
      <c r="N31" s="138"/>
      <c r="O31" s="138"/>
      <c r="P31" s="138"/>
      <c r="Q31" s="138"/>
    </row>
    <row r="32" spans="1:17" s="47" customFormat="1" ht="20.25" customHeight="1" thickBot="1" x14ac:dyDescent="0.3">
      <c r="B32" s="131" t="s">
        <v>141</v>
      </c>
      <c r="E32" s="169"/>
      <c r="F32" s="169"/>
      <c r="G32" s="58"/>
      <c r="L32" s="138"/>
      <c r="M32" s="138"/>
      <c r="N32" s="138"/>
      <c r="O32" s="138"/>
      <c r="P32" s="138"/>
      <c r="Q32" s="138"/>
    </row>
    <row r="33" spans="2:11" s="138" customFormat="1" ht="28.5" customHeight="1" thickBot="1" x14ac:dyDescent="0.3">
      <c r="B33" s="271" t="s">
        <v>45</v>
      </c>
      <c r="C33" s="273" t="s">
        <v>137</v>
      </c>
      <c r="D33" s="274"/>
      <c r="E33" s="275"/>
      <c r="F33" s="135"/>
      <c r="G33" s="271" t="s">
        <v>45</v>
      </c>
      <c r="H33" s="273" t="s">
        <v>137</v>
      </c>
      <c r="I33" s="274"/>
      <c r="J33" s="275"/>
    </row>
    <row r="34" spans="2:11" s="138" customFormat="1" ht="15.75" thickBot="1" x14ac:dyDescent="0.3">
      <c r="B34" s="272"/>
      <c r="C34" s="141" t="s">
        <v>2</v>
      </c>
      <c r="D34" s="142" t="s">
        <v>3</v>
      </c>
      <c r="E34" s="143" t="s">
        <v>4</v>
      </c>
      <c r="F34" s="135"/>
      <c r="G34" s="272"/>
      <c r="H34" s="141" t="s">
        <v>2</v>
      </c>
      <c r="I34" s="142" t="s">
        <v>3</v>
      </c>
      <c r="J34" s="143" t="s">
        <v>4</v>
      </c>
    </row>
    <row r="35" spans="2:11" s="138" customFormat="1" x14ac:dyDescent="0.25">
      <c r="B35" s="110" t="s">
        <v>5</v>
      </c>
      <c r="C35" s="111">
        <v>14</v>
      </c>
      <c r="D35" s="112">
        <v>16</v>
      </c>
      <c r="E35" s="66">
        <f t="shared" ref="E35:E52" si="23">SUM(C35:D35)</f>
        <v>30</v>
      </c>
      <c r="F35" s="144"/>
      <c r="G35" s="113" t="s">
        <v>6</v>
      </c>
      <c r="H35" s="57">
        <f>SUM(C35:C36)</f>
        <v>287</v>
      </c>
      <c r="I35" s="66">
        <f>SUM(D35:D36)</f>
        <v>299</v>
      </c>
      <c r="J35" s="66">
        <f t="shared" ref="J35:J38" si="24">SUM(H35:I35)</f>
        <v>586</v>
      </c>
      <c r="K35" s="170"/>
    </row>
    <row r="36" spans="2:11" s="138" customFormat="1" x14ac:dyDescent="0.25">
      <c r="B36" s="114" t="s">
        <v>7</v>
      </c>
      <c r="C36" s="115">
        <v>273</v>
      </c>
      <c r="D36" s="112">
        <v>283</v>
      </c>
      <c r="E36" s="67">
        <f t="shared" si="23"/>
        <v>556</v>
      </c>
      <c r="F36" s="135"/>
      <c r="G36" s="116" t="s">
        <v>8</v>
      </c>
      <c r="H36" s="57">
        <f>SUM(C37:C38)</f>
        <v>791</v>
      </c>
      <c r="I36" s="67">
        <f>SUM(D37:D38)</f>
        <v>733</v>
      </c>
      <c r="J36" s="67">
        <f t="shared" si="24"/>
        <v>1524</v>
      </c>
    </row>
    <row r="37" spans="2:11" s="138" customFormat="1" x14ac:dyDescent="0.25">
      <c r="B37" s="110" t="s">
        <v>59</v>
      </c>
      <c r="C37" s="115">
        <v>401</v>
      </c>
      <c r="D37" s="112">
        <v>393</v>
      </c>
      <c r="E37" s="67">
        <f t="shared" si="23"/>
        <v>794</v>
      </c>
      <c r="F37" s="135"/>
      <c r="G37" s="116" t="s">
        <v>10</v>
      </c>
      <c r="H37" s="57">
        <f>SUM(C39:C47)</f>
        <v>3417</v>
      </c>
      <c r="I37" s="67">
        <f>SUM(D39:D47)</f>
        <v>3329</v>
      </c>
      <c r="J37" s="67">
        <f t="shared" si="24"/>
        <v>6746</v>
      </c>
    </row>
    <row r="38" spans="2:11" s="138" customFormat="1" ht="15.75" thickBot="1" x14ac:dyDescent="0.3">
      <c r="B38" s="110" t="s">
        <v>11</v>
      </c>
      <c r="C38" s="115">
        <v>390</v>
      </c>
      <c r="D38" s="112">
        <v>340</v>
      </c>
      <c r="E38" s="67">
        <f t="shared" si="23"/>
        <v>730</v>
      </c>
      <c r="F38" s="135"/>
      <c r="G38" s="116" t="s">
        <v>12</v>
      </c>
      <c r="H38" s="57">
        <f>SUM(C48:C51)</f>
        <v>863</v>
      </c>
      <c r="I38" s="67">
        <f>SUM(D48:D51)</f>
        <v>1003</v>
      </c>
      <c r="J38" s="67">
        <f t="shared" si="24"/>
        <v>1866</v>
      </c>
    </row>
    <row r="39" spans="2:11" s="138" customFormat="1" ht="15.75" thickBot="1" x14ac:dyDescent="0.3">
      <c r="B39" s="110" t="s">
        <v>13</v>
      </c>
      <c r="C39" s="115">
        <v>421</v>
      </c>
      <c r="D39" s="112">
        <v>387</v>
      </c>
      <c r="E39" s="67">
        <f t="shared" si="23"/>
        <v>808</v>
      </c>
      <c r="F39" s="135"/>
      <c r="G39" s="117" t="s">
        <v>14</v>
      </c>
      <c r="H39" s="69">
        <f>SUM(H35:H38)</f>
        <v>5358</v>
      </c>
      <c r="I39" s="69">
        <f t="shared" ref="I39:J39" si="25">SUM(I35:I38)</f>
        <v>5364</v>
      </c>
      <c r="J39" s="69">
        <f t="shared" si="25"/>
        <v>10722</v>
      </c>
    </row>
    <row r="40" spans="2:11" s="138" customFormat="1" ht="15.75" thickBot="1" x14ac:dyDescent="0.3">
      <c r="B40" s="110" t="s">
        <v>15</v>
      </c>
      <c r="C40" s="115">
        <v>438</v>
      </c>
      <c r="D40" s="112">
        <v>356</v>
      </c>
      <c r="E40" s="67">
        <f t="shared" si="23"/>
        <v>794</v>
      </c>
      <c r="F40" s="135"/>
      <c r="K40" s="170"/>
    </row>
    <row r="41" spans="2:11" s="138" customFormat="1" x14ac:dyDescent="0.25">
      <c r="B41" s="110" t="s">
        <v>16</v>
      </c>
      <c r="C41" s="115">
        <v>367</v>
      </c>
      <c r="D41" s="112">
        <v>396</v>
      </c>
      <c r="E41" s="67">
        <f>SUM(C41:D41)</f>
        <v>763</v>
      </c>
      <c r="F41" s="135"/>
      <c r="G41" s="166" t="s">
        <v>145</v>
      </c>
      <c r="H41" s="255">
        <v>4</v>
      </c>
      <c r="I41" s="242" t="s">
        <v>60</v>
      </c>
      <c r="J41" s="66">
        <f>SUM(C39:C43)</f>
        <v>1898</v>
      </c>
    </row>
    <row r="42" spans="2:11" s="138" customFormat="1" ht="15.75" thickBot="1" x14ac:dyDescent="0.3">
      <c r="B42" s="110" t="s">
        <v>17</v>
      </c>
      <c r="C42" s="115">
        <v>361</v>
      </c>
      <c r="D42" s="112">
        <v>319</v>
      </c>
      <c r="E42" s="67">
        <f t="shared" si="23"/>
        <v>680</v>
      </c>
      <c r="F42" s="135"/>
      <c r="G42" s="167" t="s">
        <v>146</v>
      </c>
      <c r="H42" s="256">
        <v>4</v>
      </c>
      <c r="I42" s="243" t="s">
        <v>61</v>
      </c>
      <c r="J42" s="51">
        <f>SUM(D44:D47)</f>
        <v>1537</v>
      </c>
    </row>
    <row r="43" spans="2:11" s="138" customFormat="1" ht="15.75" thickBot="1" x14ac:dyDescent="0.3">
      <c r="B43" s="110" t="s">
        <v>18</v>
      </c>
      <c r="C43" s="115">
        <v>311</v>
      </c>
      <c r="D43" s="112">
        <v>334</v>
      </c>
      <c r="E43" s="67">
        <f t="shared" si="23"/>
        <v>645</v>
      </c>
      <c r="F43" s="135"/>
      <c r="G43" s="167" t="s">
        <v>147</v>
      </c>
      <c r="H43" s="257">
        <v>5</v>
      </c>
      <c r="I43" s="100"/>
      <c r="J43" s="90"/>
    </row>
    <row r="44" spans="2:11" s="138" customFormat="1" x14ac:dyDescent="0.25">
      <c r="B44" s="110" t="s">
        <v>19</v>
      </c>
      <c r="C44" s="115">
        <v>373</v>
      </c>
      <c r="D44" s="112">
        <v>350</v>
      </c>
      <c r="E44" s="67">
        <f t="shared" si="23"/>
        <v>723</v>
      </c>
      <c r="F44" s="135"/>
      <c r="G44" s="167" t="s">
        <v>89</v>
      </c>
      <c r="H44" s="257">
        <v>12</v>
      </c>
      <c r="I44" s="166" t="s">
        <v>148</v>
      </c>
      <c r="J44" s="184">
        <f>+H48+H49+H50+E37+E38</f>
        <v>1927</v>
      </c>
    </row>
    <row r="45" spans="2:11" s="138" customFormat="1" ht="15.75" thickBot="1" x14ac:dyDescent="0.3">
      <c r="B45" s="110" t="s">
        <v>20</v>
      </c>
      <c r="C45" s="115">
        <v>402</v>
      </c>
      <c r="D45" s="112">
        <v>409</v>
      </c>
      <c r="E45" s="67">
        <f t="shared" si="23"/>
        <v>811</v>
      </c>
      <c r="F45" s="135"/>
      <c r="G45" s="167" t="s">
        <v>90</v>
      </c>
      <c r="H45" s="257">
        <v>5</v>
      </c>
      <c r="I45" s="171" t="s">
        <v>64</v>
      </c>
      <c r="J45" s="185">
        <f>SUM(E35:E38)</f>
        <v>2110</v>
      </c>
    </row>
    <row r="46" spans="2:11" s="138" customFormat="1" x14ac:dyDescent="0.25">
      <c r="B46" s="110" t="s">
        <v>21</v>
      </c>
      <c r="C46" s="115">
        <v>414</v>
      </c>
      <c r="D46" s="112">
        <v>414</v>
      </c>
      <c r="E46" s="67">
        <f t="shared" si="23"/>
        <v>828</v>
      </c>
      <c r="F46" s="135"/>
      <c r="G46" s="167" t="s">
        <v>152</v>
      </c>
      <c r="H46" s="257">
        <v>48</v>
      </c>
    </row>
    <row r="47" spans="2:11" s="138" customFormat="1" x14ac:dyDescent="0.25">
      <c r="B47" s="110" t="s">
        <v>22</v>
      </c>
      <c r="C47" s="115">
        <v>330</v>
      </c>
      <c r="D47" s="112">
        <v>364</v>
      </c>
      <c r="E47" s="67">
        <f t="shared" si="23"/>
        <v>694</v>
      </c>
      <c r="F47" s="135"/>
      <c r="G47" s="167" t="s">
        <v>57</v>
      </c>
      <c r="H47" s="257">
        <v>105</v>
      </c>
    </row>
    <row r="48" spans="2:11" s="138" customFormat="1" x14ac:dyDescent="0.25">
      <c r="B48" s="110" t="s">
        <v>23</v>
      </c>
      <c r="C48" s="115">
        <v>292</v>
      </c>
      <c r="D48" s="112">
        <v>295</v>
      </c>
      <c r="E48" s="67">
        <f t="shared" si="23"/>
        <v>587</v>
      </c>
      <c r="F48" s="135"/>
      <c r="G48" s="167" t="s">
        <v>151</v>
      </c>
      <c r="H48" s="257">
        <v>146</v>
      </c>
    </row>
    <row r="49" spans="2:11" s="138" customFormat="1" x14ac:dyDescent="0.25">
      <c r="B49" s="110" t="s">
        <v>24</v>
      </c>
      <c r="C49" s="115">
        <v>213</v>
      </c>
      <c r="D49" s="112">
        <v>263</v>
      </c>
      <c r="E49" s="67">
        <f t="shared" si="23"/>
        <v>476</v>
      </c>
      <c r="F49" s="135"/>
      <c r="G49" s="167" t="s">
        <v>153</v>
      </c>
      <c r="H49" s="257">
        <v>131</v>
      </c>
    </row>
    <row r="50" spans="2:11" s="138" customFormat="1" x14ac:dyDescent="0.25">
      <c r="B50" s="110" t="s">
        <v>25</v>
      </c>
      <c r="C50" s="115">
        <v>154</v>
      </c>
      <c r="D50" s="112">
        <v>178</v>
      </c>
      <c r="E50" s="67">
        <f t="shared" si="23"/>
        <v>332</v>
      </c>
      <c r="F50" s="135"/>
      <c r="G50" s="167" t="s">
        <v>154</v>
      </c>
      <c r="H50" s="256">
        <v>126</v>
      </c>
    </row>
    <row r="51" spans="2:11" s="138" customFormat="1" x14ac:dyDescent="0.25">
      <c r="B51" s="110" t="s">
        <v>26</v>
      </c>
      <c r="C51" s="115">
        <v>204</v>
      </c>
      <c r="D51" s="112">
        <v>267</v>
      </c>
      <c r="E51" s="67">
        <f t="shared" si="23"/>
        <v>471</v>
      </c>
      <c r="F51" s="135"/>
      <c r="G51" s="167" t="s">
        <v>58</v>
      </c>
      <c r="H51" s="257">
        <v>160</v>
      </c>
    </row>
    <row r="52" spans="2:11" s="138" customFormat="1" ht="15.75" thickBot="1" x14ac:dyDescent="0.3">
      <c r="B52" s="110" t="s">
        <v>97</v>
      </c>
      <c r="C52" s="51">
        <v>0</v>
      </c>
      <c r="D52" s="51">
        <v>0</v>
      </c>
      <c r="E52" s="51">
        <f t="shared" si="23"/>
        <v>0</v>
      </c>
      <c r="F52" s="135"/>
      <c r="G52" s="171" t="s">
        <v>63</v>
      </c>
      <c r="H52" s="258">
        <v>134</v>
      </c>
      <c r="I52" s="135"/>
    </row>
    <row r="53" spans="2:11" s="138" customFormat="1" ht="15.75" thickBot="1" x14ac:dyDescent="0.3">
      <c r="B53" s="119" t="s">
        <v>14</v>
      </c>
      <c r="C53" s="70">
        <f>SUM(C35:C52)</f>
        <v>5358</v>
      </c>
      <c r="D53" s="70">
        <f>SUM(D35:D52)</f>
        <v>5364</v>
      </c>
      <c r="E53" s="70">
        <f>SUM(E35:E52)</f>
        <v>10722</v>
      </c>
      <c r="F53" s="135"/>
      <c r="G53" s="135"/>
      <c r="H53" s="135"/>
    </row>
    <row r="55" spans="2:11" s="47" customFormat="1" ht="20.25" customHeight="1" thickBot="1" x14ac:dyDescent="0.3">
      <c r="B55" s="131" t="s">
        <v>142</v>
      </c>
      <c r="E55" s="169"/>
      <c r="F55" s="169"/>
      <c r="G55" s="58"/>
    </row>
    <row r="56" spans="2:11" s="138" customFormat="1" ht="28.5" customHeight="1" thickBot="1" x14ac:dyDescent="0.3">
      <c r="B56" s="271" t="s">
        <v>45</v>
      </c>
      <c r="C56" s="273" t="s">
        <v>138</v>
      </c>
      <c r="D56" s="274"/>
      <c r="E56" s="275"/>
      <c r="F56" s="135"/>
      <c r="G56" s="271" t="s">
        <v>45</v>
      </c>
      <c r="H56" s="273" t="s">
        <v>138</v>
      </c>
      <c r="I56" s="274"/>
      <c r="J56" s="275"/>
    </row>
    <row r="57" spans="2:11" s="138" customFormat="1" ht="15.75" thickBot="1" x14ac:dyDescent="0.3">
      <c r="B57" s="272"/>
      <c r="C57" s="141" t="s">
        <v>2</v>
      </c>
      <c r="D57" s="142" t="s">
        <v>3</v>
      </c>
      <c r="E57" s="143" t="s">
        <v>4</v>
      </c>
      <c r="F57" s="135"/>
      <c r="G57" s="272"/>
      <c r="H57" s="141" t="s">
        <v>2</v>
      </c>
      <c r="I57" s="142" t="s">
        <v>3</v>
      </c>
      <c r="J57" s="143" t="s">
        <v>4</v>
      </c>
    </row>
    <row r="58" spans="2:11" s="138" customFormat="1" x14ac:dyDescent="0.25">
      <c r="B58" s="110" t="s">
        <v>5</v>
      </c>
      <c r="C58" s="111">
        <v>244</v>
      </c>
      <c r="D58" s="112">
        <v>218</v>
      </c>
      <c r="E58" s="66">
        <f t="shared" ref="E58:E63" si="26">SUM(C58:D58)</f>
        <v>462</v>
      </c>
      <c r="F58" s="144"/>
      <c r="G58" s="113" t="s">
        <v>6</v>
      </c>
      <c r="H58" s="57">
        <f>SUM(C58:C59)</f>
        <v>376</v>
      </c>
      <c r="I58" s="66">
        <f>SUM(D58:D59)</f>
        <v>319</v>
      </c>
      <c r="J58" s="66">
        <f t="shared" ref="J58:J61" si="27">SUM(H58:I58)</f>
        <v>695</v>
      </c>
      <c r="K58" s="170"/>
    </row>
    <row r="59" spans="2:11" s="138" customFormat="1" x14ac:dyDescent="0.25">
      <c r="B59" s="114" t="s">
        <v>7</v>
      </c>
      <c r="C59" s="115">
        <v>132</v>
      </c>
      <c r="D59" s="112">
        <v>101</v>
      </c>
      <c r="E59" s="67">
        <f t="shared" si="26"/>
        <v>233</v>
      </c>
      <c r="F59" s="135"/>
      <c r="G59" s="116" t="s">
        <v>8</v>
      </c>
      <c r="H59" s="57">
        <f>SUM(C60:C61)</f>
        <v>154</v>
      </c>
      <c r="I59" s="67">
        <f>SUM(D60:D61)</f>
        <v>151</v>
      </c>
      <c r="J59" s="67">
        <f t="shared" si="27"/>
        <v>305</v>
      </c>
    </row>
    <row r="60" spans="2:11" s="138" customFormat="1" x14ac:dyDescent="0.25">
      <c r="B60" s="110" t="s">
        <v>59</v>
      </c>
      <c r="C60" s="115">
        <v>80</v>
      </c>
      <c r="D60" s="112">
        <v>78</v>
      </c>
      <c r="E60" s="67">
        <f t="shared" si="26"/>
        <v>158</v>
      </c>
      <c r="F60" s="135"/>
      <c r="G60" s="116" t="s">
        <v>10</v>
      </c>
      <c r="H60" s="57">
        <f>SUM(C62:C70)</f>
        <v>891</v>
      </c>
      <c r="I60" s="67">
        <f>SUM(D62:D70)</f>
        <v>763</v>
      </c>
      <c r="J60" s="67">
        <f t="shared" si="27"/>
        <v>1654</v>
      </c>
    </row>
    <row r="61" spans="2:11" s="138" customFormat="1" ht="15.75" thickBot="1" x14ac:dyDescent="0.3">
      <c r="B61" s="110" t="s">
        <v>11</v>
      </c>
      <c r="C61" s="115">
        <v>74</v>
      </c>
      <c r="D61" s="112">
        <v>73</v>
      </c>
      <c r="E61" s="67">
        <f t="shared" si="26"/>
        <v>147</v>
      </c>
      <c r="F61" s="135"/>
      <c r="G61" s="116" t="s">
        <v>12</v>
      </c>
      <c r="H61" s="57">
        <f>SUM(C71:C74)</f>
        <v>117</v>
      </c>
      <c r="I61" s="67">
        <f>SUM(D71:D74)</f>
        <v>121</v>
      </c>
      <c r="J61" s="67">
        <f t="shared" si="27"/>
        <v>238</v>
      </c>
    </row>
    <row r="62" spans="2:11" s="138" customFormat="1" ht="15.75" thickBot="1" x14ac:dyDescent="0.3">
      <c r="B62" s="110" t="s">
        <v>13</v>
      </c>
      <c r="C62" s="115">
        <v>84</v>
      </c>
      <c r="D62" s="112">
        <v>100</v>
      </c>
      <c r="E62" s="67">
        <f t="shared" si="26"/>
        <v>184</v>
      </c>
      <c r="F62" s="135"/>
      <c r="G62" s="117" t="s">
        <v>14</v>
      </c>
      <c r="H62" s="69">
        <f>SUM(H58:H61)</f>
        <v>1538</v>
      </c>
      <c r="I62" s="69">
        <f t="shared" ref="I62:J62" si="28">SUM(I58:I61)</f>
        <v>1354</v>
      </c>
      <c r="J62" s="69">
        <f t="shared" si="28"/>
        <v>2892</v>
      </c>
    </row>
    <row r="63" spans="2:11" s="138" customFormat="1" ht="15.75" thickBot="1" x14ac:dyDescent="0.3">
      <c r="B63" s="110" t="s">
        <v>15</v>
      </c>
      <c r="C63" s="115">
        <v>132</v>
      </c>
      <c r="D63" s="112">
        <v>138</v>
      </c>
      <c r="E63" s="67">
        <f t="shared" si="26"/>
        <v>270</v>
      </c>
      <c r="F63" s="135"/>
      <c r="K63" s="170"/>
    </row>
    <row r="64" spans="2:11" s="138" customFormat="1" x14ac:dyDescent="0.25">
      <c r="B64" s="110" t="s">
        <v>16</v>
      </c>
      <c r="C64" s="115">
        <v>140</v>
      </c>
      <c r="D64" s="112">
        <v>133</v>
      </c>
      <c r="E64" s="67">
        <f>SUM(C64:D64)</f>
        <v>273</v>
      </c>
      <c r="F64" s="135"/>
      <c r="G64" s="166" t="s">
        <v>145</v>
      </c>
      <c r="H64" s="255">
        <v>61</v>
      </c>
      <c r="I64" s="242" t="s">
        <v>60</v>
      </c>
      <c r="J64" s="66">
        <f>SUM(C62:C66)</f>
        <v>583</v>
      </c>
    </row>
    <row r="65" spans="2:10" s="138" customFormat="1" ht="15.75" thickBot="1" x14ac:dyDescent="0.3">
      <c r="B65" s="110" t="s">
        <v>17</v>
      </c>
      <c r="C65" s="115">
        <v>118</v>
      </c>
      <c r="D65" s="112">
        <v>73</v>
      </c>
      <c r="E65" s="67">
        <f t="shared" ref="E65:E75" si="29">SUM(C65:D65)</f>
        <v>191</v>
      </c>
      <c r="F65" s="135"/>
      <c r="G65" s="167" t="s">
        <v>146</v>
      </c>
      <c r="H65" s="256">
        <v>104</v>
      </c>
      <c r="I65" s="243" t="s">
        <v>61</v>
      </c>
      <c r="J65" s="51">
        <f>SUM(D67:D70)</f>
        <v>247</v>
      </c>
    </row>
    <row r="66" spans="2:10" s="138" customFormat="1" ht="15.75" thickBot="1" x14ac:dyDescent="0.3">
      <c r="B66" s="110" t="s">
        <v>18</v>
      </c>
      <c r="C66" s="115">
        <v>109</v>
      </c>
      <c r="D66" s="112">
        <v>72</v>
      </c>
      <c r="E66" s="67">
        <f t="shared" si="29"/>
        <v>181</v>
      </c>
      <c r="F66" s="135"/>
      <c r="G66" s="167" t="s">
        <v>147</v>
      </c>
      <c r="H66" s="257">
        <v>104</v>
      </c>
      <c r="I66" s="100"/>
      <c r="J66" s="90"/>
    </row>
    <row r="67" spans="2:10" s="138" customFormat="1" x14ac:dyDescent="0.25">
      <c r="B67" s="110" t="s">
        <v>19</v>
      </c>
      <c r="C67" s="115">
        <v>85</v>
      </c>
      <c r="D67" s="112">
        <v>74</v>
      </c>
      <c r="E67" s="67">
        <f t="shared" si="29"/>
        <v>159</v>
      </c>
      <c r="F67" s="135"/>
      <c r="G67" s="167" t="s">
        <v>89</v>
      </c>
      <c r="H67" s="257">
        <v>104</v>
      </c>
      <c r="I67" s="166" t="s">
        <v>148</v>
      </c>
      <c r="J67" s="184">
        <f>+H71+H72+H73+E60+E61</f>
        <v>416</v>
      </c>
    </row>
    <row r="68" spans="2:10" s="138" customFormat="1" ht="15.75" thickBot="1" x14ac:dyDescent="0.3">
      <c r="B68" s="110" t="s">
        <v>20</v>
      </c>
      <c r="C68" s="115">
        <v>78</v>
      </c>
      <c r="D68" s="112">
        <v>71</v>
      </c>
      <c r="E68" s="67">
        <f t="shared" si="29"/>
        <v>149</v>
      </c>
      <c r="F68" s="135"/>
      <c r="G68" s="167" t="s">
        <v>90</v>
      </c>
      <c r="H68" s="257">
        <v>89</v>
      </c>
      <c r="I68" s="171" t="s">
        <v>64</v>
      </c>
      <c r="J68" s="185">
        <f>SUM(E58:E61)</f>
        <v>1000</v>
      </c>
    </row>
    <row r="69" spans="2:10" s="138" customFormat="1" x14ac:dyDescent="0.25">
      <c r="B69" s="110" t="s">
        <v>21</v>
      </c>
      <c r="C69" s="115">
        <v>81</v>
      </c>
      <c r="D69" s="112">
        <v>59</v>
      </c>
      <c r="E69" s="67">
        <f t="shared" si="29"/>
        <v>140</v>
      </c>
      <c r="F69" s="135"/>
      <c r="G69" s="167" t="s">
        <v>152</v>
      </c>
      <c r="H69" s="257">
        <v>83</v>
      </c>
    </row>
    <row r="70" spans="2:10" s="138" customFormat="1" x14ac:dyDescent="0.25">
      <c r="B70" s="110" t="s">
        <v>22</v>
      </c>
      <c r="C70" s="115">
        <v>64</v>
      </c>
      <c r="D70" s="112">
        <v>43</v>
      </c>
      <c r="E70" s="67">
        <f t="shared" si="29"/>
        <v>107</v>
      </c>
      <c r="F70" s="135"/>
      <c r="G70" s="167" t="s">
        <v>57</v>
      </c>
      <c r="H70" s="257">
        <v>39</v>
      </c>
    </row>
    <row r="71" spans="2:10" s="138" customFormat="1" x14ac:dyDescent="0.25">
      <c r="B71" s="110" t="s">
        <v>23</v>
      </c>
      <c r="C71" s="115">
        <v>42</v>
      </c>
      <c r="D71" s="112">
        <v>31</v>
      </c>
      <c r="E71" s="67">
        <f t="shared" si="29"/>
        <v>73</v>
      </c>
      <c r="F71" s="135"/>
      <c r="G71" s="167" t="s">
        <v>151</v>
      </c>
      <c r="H71" s="257">
        <v>44</v>
      </c>
    </row>
    <row r="72" spans="2:10" s="138" customFormat="1" x14ac:dyDescent="0.25">
      <c r="B72" s="110" t="s">
        <v>24</v>
      </c>
      <c r="C72" s="115">
        <v>35</v>
      </c>
      <c r="D72" s="112">
        <v>33</v>
      </c>
      <c r="E72" s="67">
        <f t="shared" si="29"/>
        <v>68</v>
      </c>
      <c r="F72" s="135"/>
      <c r="G72" s="167" t="s">
        <v>153</v>
      </c>
      <c r="H72" s="257">
        <v>30</v>
      </c>
    </row>
    <row r="73" spans="2:10" s="138" customFormat="1" x14ac:dyDescent="0.25">
      <c r="B73" s="110" t="s">
        <v>25</v>
      </c>
      <c r="C73" s="115">
        <v>27</v>
      </c>
      <c r="D73" s="112">
        <v>26</v>
      </c>
      <c r="E73" s="67">
        <f t="shared" si="29"/>
        <v>53</v>
      </c>
      <c r="F73" s="135"/>
      <c r="G73" s="167" t="s">
        <v>154</v>
      </c>
      <c r="H73" s="256">
        <v>37</v>
      </c>
    </row>
    <row r="74" spans="2:10" s="138" customFormat="1" x14ac:dyDescent="0.25">
      <c r="B74" s="110" t="s">
        <v>26</v>
      </c>
      <c r="C74" s="115">
        <v>13</v>
      </c>
      <c r="D74" s="112">
        <v>31</v>
      </c>
      <c r="E74" s="67">
        <f t="shared" si="29"/>
        <v>44</v>
      </c>
      <c r="F74" s="135"/>
      <c r="G74" s="167" t="s">
        <v>58</v>
      </c>
      <c r="H74" s="257">
        <v>40</v>
      </c>
    </row>
    <row r="75" spans="2:10" s="138" customFormat="1" ht="15.75" thickBot="1" x14ac:dyDescent="0.3">
      <c r="B75" s="110" t="s">
        <v>97</v>
      </c>
      <c r="C75" s="51">
        <v>0</v>
      </c>
      <c r="D75" s="51">
        <v>0</v>
      </c>
      <c r="E75" s="51">
        <f t="shared" si="29"/>
        <v>0</v>
      </c>
      <c r="F75" s="135"/>
      <c r="G75" s="171" t="s">
        <v>63</v>
      </c>
      <c r="H75" s="258">
        <v>17</v>
      </c>
      <c r="I75" s="135"/>
    </row>
    <row r="76" spans="2:10" s="138" customFormat="1" ht="15.75" thickBot="1" x14ac:dyDescent="0.3">
      <c r="B76" s="119" t="s">
        <v>14</v>
      </c>
      <c r="C76" s="70">
        <f>SUM(C58:C75)</f>
        <v>1538</v>
      </c>
      <c r="D76" s="70">
        <f>SUM(D58:D75)</f>
        <v>1354</v>
      </c>
      <c r="E76" s="70">
        <f>SUM(E58:E75)</f>
        <v>2892</v>
      </c>
      <c r="F76" s="135"/>
      <c r="G76" s="135"/>
      <c r="H76" s="135"/>
    </row>
    <row r="78" spans="2:10" s="47" customFormat="1" ht="20.25" customHeight="1" thickBot="1" x14ac:dyDescent="0.3">
      <c r="B78" s="131" t="s">
        <v>143</v>
      </c>
      <c r="E78" s="169"/>
      <c r="F78" s="169"/>
      <c r="G78" s="58"/>
    </row>
    <row r="79" spans="2:10" s="138" customFormat="1" ht="28.5" customHeight="1" thickBot="1" x14ac:dyDescent="0.3">
      <c r="B79" s="271" t="s">
        <v>45</v>
      </c>
      <c r="C79" s="273" t="s">
        <v>139</v>
      </c>
      <c r="D79" s="274"/>
      <c r="E79" s="275"/>
      <c r="F79" s="135"/>
      <c r="G79" s="271" t="s">
        <v>45</v>
      </c>
      <c r="H79" s="273" t="s">
        <v>139</v>
      </c>
      <c r="I79" s="274"/>
      <c r="J79" s="275"/>
    </row>
    <row r="80" spans="2:10" s="138" customFormat="1" ht="15.75" thickBot="1" x14ac:dyDescent="0.3">
      <c r="B80" s="272"/>
      <c r="C80" s="141" t="s">
        <v>2</v>
      </c>
      <c r="D80" s="142" t="s">
        <v>3</v>
      </c>
      <c r="E80" s="143" t="s">
        <v>4</v>
      </c>
      <c r="F80" s="135"/>
      <c r="G80" s="272"/>
      <c r="H80" s="141" t="s">
        <v>2</v>
      </c>
      <c r="I80" s="142" t="s">
        <v>3</v>
      </c>
      <c r="J80" s="143" t="s">
        <v>4</v>
      </c>
    </row>
    <row r="81" spans="2:11" s="138" customFormat="1" x14ac:dyDescent="0.25">
      <c r="B81" s="110" t="s">
        <v>5</v>
      </c>
      <c r="C81" s="111">
        <v>4</v>
      </c>
      <c r="D81" s="112">
        <v>5</v>
      </c>
      <c r="E81" s="66">
        <f t="shared" ref="E81:E86" si="30">SUM(C81:D81)</f>
        <v>9</v>
      </c>
      <c r="F81" s="144"/>
      <c r="G81" s="113" t="s">
        <v>6</v>
      </c>
      <c r="H81" s="57">
        <f>SUM(C81:C82)</f>
        <v>10</v>
      </c>
      <c r="I81" s="66">
        <f>SUM(D81:D82)</f>
        <v>15</v>
      </c>
      <c r="J81" s="66">
        <f t="shared" ref="J81:J84" si="31">SUM(H81:I81)</f>
        <v>25</v>
      </c>
      <c r="K81" s="170"/>
    </row>
    <row r="82" spans="2:11" s="138" customFormat="1" x14ac:dyDescent="0.25">
      <c r="B82" s="114" t="s">
        <v>7</v>
      </c>
      <c r="C82" s="115">
        <v>6</v>
      </c>
      <c r="D82" s="112">
        <v>10</v>
      </c>
      <c r="E82" s="67">
        <f t="shared" si="30"/>
        <v>16</v>
      </c>
      <c r="F82" s="135"/>
      <c r="G82" s="116" t="s">
        <v>8</v>
      </c>
      <c r="H82" s="57">
        <f>SUM(C83:C84)</f>
        <v>9</v>
      </c>
      <c r="I82" s="67">
        <f>SUM(D83:D84)</f>
        <v>9</v>
      </c>
      <c r="J82" s="67">
        <f t="shared" si="31"/>
        <v>18</v>
      </c>
    </row>
    <row r="83" spans="2:11" s="138" customFormat="1" x14ac:dyDescent="0.25">
      <c r="B83" s="110" t="s">
        <v>59</v>
      </c>
      <c r="C83" s="115">
        <v>5</v>
      </c>
      <c r="D83" s="112">
        <v>7</v>
      </c>
      <c r="E83" s="67">
        <f t="shared" si="30"/>
        <v>12</v>
      </c>
      <c r="F83" s="135"/>
      <c r="G83" s="116" t="s">
        <v>10</v>
      </c>
      <c r="H83" s="57">
        <f>SUM(C85:C93)</f>
        <v>84</v>
      </c>
      <c r="I83" s="67">
        <f>SUM(D85:D93)</f>
        <v>73</v>
      </c>
      <c r="J83" s="67">
        <f t="shared" si="31"/>
        <v>157</v>
      </c>
    </row>
    <row r="84" spans="2:11" s="138" customFormat="1" ht="15.75" thickBot="1" x14ac:dyDescent="0.3">
      <c r="B84" s="110" t="s">
        <v>11</v>
      </c>
      <c r="C84" s="67">
        <v>4</v>
      </c>
      <c r="D84" s="112">
        <v>2</v>
      </c>
      <c r="E84" s="67">
        <f t="shared" si="30"/>
        <v>6</v>
      </c>
      <c r="F84" s="135"/>
      <c r="G84" s="116" t="s">
        <v>12</v>
      </c>
      <c r="H84" s="57">
        <f>SUM(C94:C97)</f>
        <v>42</v>
      </c>
      <c r="I84" s="67">
        <f>SUM(D94:D97)</f>
        <v>40</v>
      </c>
      <c r="J84" s="67">
        <f t="shared" si="31"/>
        <v>82</v>
      </c>
    </row>
    <row r="85" spans="2:11" s="138" customFormat="1" ht="15.75" thickBot="1" x14ac:dyDescent="0.3">
      <c r="B85" s="110" t="s">
        <v>13</v>
      </c>
      <c r="C85" s="115">
        <v>3</v>
      </c>
      <c r="D85" s="112">
        <v>5</v>
      </c>
      <c r="E85" s="67">
        <f t="shared" si="30"/>
        <v>8</v>
      </c>
      <c r="F85" s="135"/>
      <c r="G85" s="117" t="s">
        <v>14</v>
      </c>
      <c r="H85" s="69">
        <f>SUM(H81:H84)</f>
        <v>145</v>
      </c>
      <c r="I85" s="69">
        <f t="shared" ref="I85:J85" si="32">SUM(I81:I84)</f>
        <v>137</v>
      </c>
      <c r="J85" s="69">
        <f t="shared" si="32"/>
        <v>282</v>
      </c>
    </row>
    <row r="86" spans="2:11" s="138" customFormat="1" ht="15.75" thickBot="1" x14ac:dyDescent="0.3">
      <c r="B86" s="110" t="s">
        <v>15</v>
      </c>
      <c r="C86" s="115">
        <v>1</v>
      </c>
      <c r="D86" s="112">
        <v>10</v>
      </c>
      <c r="E86" s="67">
        <f t="shared" si="30"/>
        <v>11</v>
      </c>
      <c r="F86" s="135"/>
      <c r="K86" s="170"/>
    </row>
    <row r="87" spans="2:11" s="138" customFormat="1" x14ac:dyDescent="0.25">
      <c r="B87" s="110" t="s">
        <v>16</v>
      </c>
      <c r="C87" s="115">
        <v>12</v>
      </c>
      <c r="D87" s="112">
        <v>10</v>
      </c>
      <c r="E87" s="67">
        <f>SUM(C87:D87)</f>
        <v>22</v>
      </c>
      <c r="F87" s="135"/>
      <c r="G87" s="250" t="s">
        <v>145</v>
      </c>
      <c r="H87" s="255">
        <v>0</v>
      </c>
      <c r="I87" s="242" t="s">
        <v>60</v>
      </c>
      <c r="J87" s="66">
        <f>SUM(C85:C89)</f>
        <v>30</v>
      </c>
    </row>
    <row r="88" spans="2:11" s="138" customFormat="1" ht="15.75" thickBot="1" x14ac:dyDescent="0.3">
      <c r="B88" s="110" t="s">
        <v>17</v>
      </c>
      <c r="C88" s="115">
        <v>7</v>
      </c>
      <c r="D88" s="112">
        <v>3</v>
      </c>
      <c r="E88" s="67">
        <f t="shared" ref="E88:E98" si="33">SUM(C88:D88)</f>
        <v>10</v>
      </c>
      <c r="F88" s="135"/>
      <c r="G88" s="251" t="s">
        <v>146</v>
      </c>
      <c r="H88" s="256">
        <v>0</v>
      </c>
      <c r="I88" s="243" t="s">
        <v>61</v>
      </c>
      <c r="J88" s="51">
        <f>SUM(D90:D93)</f>
        <v>38</v>
      </c>
    </row>
    <row r="89" spans="2:11" s="138" customFormat="1" ht="15.75" thickBot="1" x14ac:dyDescent="0.3">
      <c r="B89" s="110" t="s">
        <v>18</v>
      </c>
      <c r="C89" s="115">
        <v>7</v>
      </c>
      <c r="D89" s="112">
        <v>7</v>
      </c>
      <c r="E89" s="67">
        <f t="shared" si="33"/>
        <v>14</v>
      </c>
      <c r="F89" s="135"/>
      <c r="G89" s="251" t="s">
        <v>147</v>
      </c>
      <c r="H89" s="257">
        <v>0</v>
      </c>
      <c r="I89" s="100"/>
      <c r="J89" s="90"/>
    </row>
    <row r="90" spans="2:11" s="138" customFormat="1" x14ac:dyDescent="0.25">
      <c r="B90" s="110" t="s">
        <v>19</v>
      </c>
      <c r="C90" s="115">
        <v>13</v>
      </c>
      <c r="D90" s="112">
        <v>11</v>
      </c>
      <c r="E90" s="67">
        <f t="shared" si="33"/>
        <v>24</v>
      </c>
      <c r="F90" s="135"/>
      <c r="G90" s="251" t="s">
        <v>89</v>
      </c>
      <c r="H90" s="257">
        <v>4</v>
      </c>
      <c r="I90" s="253" t="s">
        <v>148</v>
      </c>
      <c r="J90" s="184">
        <f>+H94+H95+H96+E83+E84</f>
        <v>27</v>
      </c>
    </row>
    <row r="91" spans="2:11" s="138" customFormat="1" ht="15.75" thickBot="1" x14ac:dyDescent="0.3">
      <c r="B91" s="110" t="s">
        <v>20</v>
      </c>
      <c r="C91" s="115">
        <v>10</v>
      </c>
      <c r="D91" s="112">
        <v>7</v>
      </c>
      <c r="E91" s="67">
        <f t="shared" si="33"/>
        <v>17</v>
      </c>
      <c r="F91" s="135"/>
      <c r="G91" s="251" t="s">
        <v>90</v>
      </c>
      <c r="H91" s="257">
        <v>5</v>
      </c>
      <c r="I91" s="243" t="s">
        <v>64</v>
      </c>
      <c r="J91" s="185">
        <f>SUM(E81:E84)</f>
        <v>43</v>
      </c>
    </row>
    <row r="92" spans="2:11" s="138" customFormat="1" x14ac:dyDescent="0.25">
      <c r="B92" s="110" t="s">
        <v>21</v>
      </c>
      <c r="C92" s="115">
        <v>17</v>
      </c>
      <c r="D92" s="112">
        <v>5</v>
      </c>
      <c r="E92" s="67">
        <f t="shared" si="33"/>
        <v>22</v>
      </c>
      <c r="F92" s="135"/>
      <c r="G92" s="251" t="s">
        <v>152</v>
      </c>
      <c r="H92" s="257">
        <v>2</v>
      </c>
    </row>
    <row r="93" spans="2:11" s="138" customFormat="1" x14ac:dyDescent="0.25">
      <c r="B93" s="110" t="s">
        <v>22</v>
      </c>
      <c r="C93" s="115">
        <v>14</v>
      </c>
      <c r="D93" s="112">
        <v>15</v>
      </c>
      <c r="E93" s="67">
        <f t="shared" si="33"/>
        <v>29</v>
      </c>
      <c r="F93" s="135"/>
      <c r="G93" s="251" t="s">
        <v>57</v>
      </c>
      <c r="H93" s="257">
        <v>5</v>
      </c>
    </row>
    <row r="94" spans="2:11" s="138" customFormat="1" x14ac:dyDescent="0.25">
      <c r="B94" s="110" t="s">
        <v>23</v>
      </c>
      <c r="C94" s="115">
        <v>10</v>
      </c>
      <c r="D94" s="112">
        <v>13</v>
      </c>
      <c r="E94" s="67">
        <f t="shared" si="33"/>
        <v>23</v>
      </c>
      <c r="F94" s="135"/>
      <c r="G94" s="251" t="s">
        <v>151</v>
      </c>
      <c r="H94" s="257">
        <v>2</v>
      </c>
    </row>
    <row r="95" spans="2:11" s="138" customFormat="1" x14ac:dyDescent="0.25">
      <c r="B95" s="110" t="s">
        <v>24</v>
      </c>
      <c r="C95" s="115">
        <v>13</v>
      </c>
      <c r="D95" s="112">
        <v>4</v>
      </c>
      <c r="E95" s="67">
        <f t="shared" si="33"/>
        <v>17</v>
      </c>
      <c r="F95" s="135"/>
      <c r="G95" s="251" t="s">
        <v>153</v>
      </c>
      <c r="H95" s="257">
        <v>4</v>
      </c>
    </row>
    <row r="96" spans="2:11" s="138" customFormat="1" x14ac:dyDescent="0.25">
      <c r="B96" s="110" t="s">
        <v>25</v>
      </c>
      <c r="C96" s="115">
        <v>7</v>
      </c>
      <c r="D96" s="112">
        <v>13</v>
      </c>
      <c r="E96" s="67">
        <f t="shared" si="33"/>
        <v>20</v>
      </c>
      <c r="F96" s="135"/>
      <c r="G96" s="251" t="s">
        <v>154</v>
      </c>
      <c r="H96" s="256">
        <v>3</v>
      </c>
    </row>
    <row r="97" spans="2:11" s="138" customFormat="1" x14ac:dyDescent="0.25">
      <c r="B97" s="110" t="s">
        <v>26</v>
      </c>
      <c r="C97" s="115">
        <v>12</v>
      </c>
      <c r="D97" s="112">
        <v>10</v>
      </c>
      <c r="E97" s="67">
        <f t="shared" si="33"/>
        <v>22</v>
      </c>
      <c r="F97" s="135"/>
      <c r="G97" s="251" t="s">
        <v>58</v>
      </c>
      <c r="H97" s="257">
        <v>3</v>
      </c>
    </row>
    <row r="98" spans="2:11" s="138" customFormat="1" ht="15.75" thickBot="1" x14ac:dyDescent="0.3">
      <c r="B98" s="110" t="s">
        <v>97</v>
      </c>
      <c r="C98" s="51">
        <v>0</v>
      </c>
      <c r="D98" s="254">
        <v>0</v>
      </c>
      <c r="E98" s="51">
        <f t="shared" si="33"/>
        <v>0</v>
      </c>
      <c r="F98" s="135"/>
      <c r="G98" s="252" t="s">
        <v>63</v>
      </c>
      <c r="H98" s="258">
        <v>5</v>
      </c>
      <c r="I98" s="135"/>
    </row>
    <row r="99" spans="2:11" s="138" customFormat="1" ht="15.75" thickBot="1" x14ac:dyDescent="0.3">
      <c r="B99" s="119" t="s">
        <v>14</v>
      </c>
      <c r="C99" s="70">
        <f>SUM(C81:C98)</f>
        <v>145</v>
      </c>
      <c r="D99" s="70">
        <f>SUM(D81:D98)</f>
        <v>137</v>
      </c>
      <c r="E99" s="70">
        <f>SUM(E81:E98)</f>
        <v>282</v>
      </c>
      <c r="F99" s="135"/>
      <c r="G99" s="135"/>
      <c r="H99" s="135"/>
    </row>
    <row r="101" spans="2:11" s="47" customFormat="1" ht="20.25" customHeight="1" thickBot="1" x14ac:dyDescent="0.3">
      <c r="B101" s="131" t="s">
        <v>144</v>
      </c>
      <c r="E101" s="169"/>
      <c r="F101" s="169"/>
      <c r="G101" s="58"/>
    </row>
    <row r="102" spans="2:11" s="138" customFormat="1" ht="28.5" customHeight="1" thickBot="1" x14ac:dyDescent="0.3">
      <c r="B102" s="271" t="s">
        <v>45</v>
      </c>
      <c r="C102" s="273" t="s">
        <v>140</v>
      </c>
      <c r="D102" s="274"/>
      <c r="E102" s="275"/>
      <c r="F102" s="135"/>
      <c r="G102" s="271" t="s">
        <v>45</v>
      </c>
      <c r="H102" s="273" t="s">
        <v>140</v>
      </c>
      <c r="I102" s="274"/>
      <c r="J102" s="275"/>
    </row>
    <row r="103" spans="2:11" s="138" customFormat="1" ht="15.75" thickBot="1" x14ac:dyDescent="0.3">
      <c r="B103" s="272"/>
      <c r="C103" s="141" t="s">
        <v>2</v>
      </c>
      <c r="D103" s="142" t="s">
        <v>3</v>
      </c>
      <c r="E103" s="143" t="s">
        <v>4</v>
      </c>
      <c r="F103" s="135"/>
      <c r="G103" s="272"/>
      <c r="H103" s="141" t="s">
        <v>2</v>
      </c>
      <c r="I103" s="142" t="s">
        <v>3</v>
      </c>
      <c r="J103" s="143" t="s">
        <v>4</v>
      </c>
    </row>
    <row r="104" spans="2:11" s="138" customFormat="1" x14ac:dyDescent="0.25">
      <c r="B104" s="110" t="s">
        <v>5</v>
      </c>
      <c r="C104" s="111">
        <v>6</v>
      </c>
      <c r="D104" s="112">
        <v>5</v>
      </c>
      <c r="E104" s="66">
        <f t="shared" ref="E104:E120" si="34">SUM(C104:D104)</f>
        <v>11</v>
      </c>
      <c r="F104" s="144"/>
      <c r="G104" s="113" t="s">
        <v>6</v>
      </c>
      <c r="H104" s="57">
        <f>SUM(C104:C105)</f>
        <v>11</v>
      </c>
      <c r="I104" s="66">
        <f>SUM(D104:D105)</f>
        <v>12</v>
      </c>
      <c r="J104" s="66">
        <f t="shared" ref="J104:J107" si="35">SUM(H104:I104)</f>
        <v>23</v>
      </c>
      <c r="K104" s="170"/>
    </row>
    <row r="105" spans="2:11" s="138" customFormat="1" x14ac:dyDescent="0.25">
      <c r="B105" s="114" t="s">
        <v>7</v>
      </c>
      <c r="C105" s="115">
        <v>5</v>
      </c>
      <c r="D105" s="112">
        <v>7</v>
      </c>
      <c r="E105" s="67">
        <f t="shared" si="34"/>
        <v>12</v>
      </c>
      <c r="F105" s="135"/>
      <c r="G105" s="116" t="s">
        <v>8</v>
      </c>
      <c r="H105" s="57">
        <f>SUM(C106:C107)</f>
        <v>7</v>
      </c>
      <c r="I105" s="67">
        <f>SUM(D106:D107)</f>
        <v>4</v>
      </c>
      <c r="J105" s="67">
        <f t="shared" si="35"/>
        <v>11</v>
      </c>
    </row>
    <row r="106" spans="2:11" s="138" customFormat="1" x14ac:dyDescent="0.25">
      <c r="B106" s="110" t="s">
        <v>59</v>
      </c>
      <c r="C106" s="115">
        <v>5</v>
      </c>
      <c r="D106" s="112">
        <v>2</v>
      </c>
      <c r="E106" s="67">
        <f t="shared" si="34"/>
        <v>7</v>
      </c>
      <c r="F106" s="135"/>
      <c r="G106" s="116" t="s">
        <v>10</v>
      </c>
      <c r="H106" s="57">
        <f>SUM(C109:C117)</f>
        <v>104</v>
      </c>
      <c r="I106" s="67">
        <f>SUM(D109:D117)</f>
        <v>89</v>
      </c>
      <c r="J106" s="67">
        <f t="shared" si="35"/>
        <v>193</v>
      </c>
    </row>
    <row r="107" spans="2:11" s="138" customFormat="1" ht="15.75" thickBot="1" x14ac:dyDescent="0.3">
      <c r="B107" s="110" t="s">
        <v>11</v>
      </c>
      <c r="C107" s="115">
        <v>2</v>
      </c>
      <c r="D107" s="112">
        <v>2</v>
      </c>
      <c r="E107" s="67">
        <f t="shared" si="34"/>
        <v>4</v>
      </c>
      <c r="F107" s="135"/>
      <c r="G107" s="116" t="s">
        <v>12</v>
      </c>
      <c r="H107" s="57">
        <f>SUM(C118:C120)</f>
        <v>26</v>
      </c>
      <c r="I107" s="67">
        <f>SUM(D118:D120)</f>
        <v>26</v>
      </c>
      <c r="J107" s="67">
        <f t="shared" si="35"/>
        <v>52</v>
      </c>
    </row>
    <row r="108" spans="2:11" s="138" customFormat="1" ht="15.75" thickBot="1" x14ac:dyDescent="0.3">
      <c r="B108" s="110" t="s">
        <v>13</v>
      </c>
      <c r="C108" s="115">
        <v>5</v>
      </c>
      <c r="D108" s="112">
        <v>4</v>
      </c>
      <c r="E108" s="67">
        <f t="shared" si="34"/>
        <v>9</v>
      </c>
      <c r="F108" s="135"/>
      <c r="G108" s="117" t="s">
        <v>14</v>
      </c>
      <c r="H108" s="69">
        <f>SUM(H104:H107)</f>
        <v>148</v>
      </c>
      <c r="I108" s="69">
        <f t="shared" ref="I108:J108" si="36">SUM(I104:I107)</f>
        <v>131</v>
      </c>
      <c r="J108" s="69">
        <f t="shared" si="36"/>
        <v>279</v>
      </c>
    </row>
    <row r="109" spans="2:11" s="138" customFormat="1" ht="15.75" thickBot="1" x14ac:dyDescent="0.3">
      <c r="B109" s="110" t="s">
        <v>15</v>
      </c>
      <c r="C109" s="115">
        <v>4</v>
      </c>
      <c r="D109" s="112">
        <v>10</v>
      </c>
      <c r="E109" s="67">
        <f t="shared" si="34"/>
        <v>14</v>
      </c>
      <c r="F109" s="135"/>
      <c r="K109" s="170"/>
    </row>
    <row r="110" spans="2:11" s="138" customFormat="1" x14ac:dyDescent="0.25">
      <c r="B110" s="110" t="s">
        <v>16</v>
      </c>
      <c r="C110" s="115">
        <v>7</v>
      </c>
      <c r="D110" s="112">
        <v>11</v>
      </c>
      <c r="E110" s="67">
        <f t="shared" si="34"/>
        <v>18</v>
      </c>
      <c r="F110" s="135"/>
      <c r="G110" s="250" t="s">
        <v>145</v>
      </c>
      <c r="H110" s="255">
        <v>2</v>
      </c>
      <c r="I110" s="242" t="s">
        <v>60</v>
      </c>
      <c r="J110" s="66">
        <f>SUM(C108:C112)</f>
        <v>38</v>
      </c>
    </row>
    <row r="111" spans="2:11" s="138" customFormat="1" ht="15.75" thickBot="1" x14ac:dyDescent="0.3">
      <c r="B111" s="110" t="s">
        <v>17</v>
      </c>
      <c r="C111" s="115">
        <v>10</v>
      </c>
      <c r="D111" s="112">
        <v>17</v>
      </c>
      <c r="E111" s="67">
        <f t="shared" si="34"/>
        <v>27</v>
      </c>
      <c r="F111" s="135"/>
      <c r="G111" s="251" t="s">
        <v>146</v>
      </c>
      <c r="H111" s="256">
        <v>2</v>
      </c>
      <c r="I111" s="243" t="s">
        <v>61</v>
      </c>
      <c r="J111" s="51">
        <f>SUM(D113:D116)</f>
        <v>37</v>
      </c>
    </row>
    <row r="112" spans="2:11" s="138" customFormat="1" ht="15.75" thickBot="1" x14ac:dyDescent="0.3">
      <c r="B112" s="110" t="s">
        <v>18</v>
      </c>
      <c r="C112" s="115">
        <v>12</v>
      </c>
      <c r="D112" s="112">
        <v>6</v>
      </c>
      <c r="E112" s="67">
        <f t="shared" si="34"/>
        <v>18</v>
      </c>
      <c r="F112" s="135"/>
      <c r="G112" s="251" t="s">
        <v>147</v>
      </c>
      <c r="H112" s="257">
        <v>2</v>
      </c>
      <c r="I112" s="100"/>
      <c r="J112" s="90"/>
    </row>
    <row r="113" spans="2:10" s="138" customFormat="1" x14ac:dyDescent="0.25">
      <c r="B113" s="110" t="s">
        <v>19</v>
      </c>
      <c r="C113" s="115">
        <v>7</v>
      </c>
      <c r="D113" s="112">
        <v>8</v>
      </c>
      <c r="E113" s="67">
        <f t="shared" si="34"/>
        <v>15</v>
      </c>
      <c r="F113" s="135"/>
      <c r="G113" s="251" t="s">
        <v>89</v>
      </c>
      <c r="H113" s="257">
        <v>3</v>
      </c>
      <c r="I113" s="253" t="s">
        <v>148</v>
      </c>
      <c r="J113" s="184">
        <f>+H117+H118+H119+E106+E107</f>
        <v>18</v>
      </c>
    </row>
    <row r="114" spans="2:10" s="138" customFormat="1" ht="15.75" thickBot="1" x14ac:dyDescent="0.3">
      <c r="B114" s="110" t="s">
        <v>20</v>
      </c>
      <c r="C114" s="115">
        <v>15</v>
      </c>
      <c r="D114" s="112">
        <v>8</v>
      </c>
      <c r="E114" s="67">
        <f t="shared" si="34"/>
        <v>23</v>
      </c>
      <c r="F114" s="135"/>
      <c r="G114" s="251" t="s">
        <v>90</v>
      </c>
      <c r="H114" s="257">
        <v>2</v>
      </c>
      <c r="I114" s="243" t="s">
        <v>64</v>
      </c>
      <c r="J114" s="185">
        <f>SUM(E104:E107)</f>
        <v>34</v>
      </c>
    </row>
    <row r="115" spans="2:10" s="138" customFormat="1" x14ac:dyDescent="0.25">
      <c r="B115" s="110" t="s">
        <v>21</v>
      </c>
      <c r="C115" s="115">
        <v>19</v>
      </c>
      <c r="D115" s="112">
        <v>13</v>
      </c>
      <c r="E115" s="67">
        <f t="shared" si="34"/>
        <v>32</v>
      </c>
      <c r="F115" s="135"/>
      <c r="G115" s="251" t="s">
        <v>152</v>
      </c>
      <c r="H115" s="257">
        <v>3</v>
      </c>
    </row>
    <row r="116" spans="2:10" s="138" customFormat="1" x14ac:dyDescent="0.25">
      <c r="B116" s="110" t="s">
        <v>22</v>
      </c>
      <c r="C116" s="115">
        <v>10</v>
      </c>
      <c r="D116" s="112">
        <v>8</v>
      </c>
      <c r="E116" s="67">
        <f t="shared" si="34"/>
        <v>18</v>
      </c>
      <c r="F116" s="135"/>
      <c r="G116" s="251" t="s">
        <v>57</v>
      </c>
      <c r="H116" s="257">
        <v>2</v>
      </c>
    </row>
    <row r="117" spans="2:10" s="138" customFormat="1" x14ac:dyDescent="0.25">
      <c r="B117" s="110" t="s">
        <v>23</v>
      </c>
      <c r="C117" s="115">
        <v>20</v>
      </c>
      <c r="D117" s="112">
        <v>8</v>
      </c>
      <c r="E117" s="67">
        <f t="shared" si="34"/>
        <v>28</v>
      </c>
      <c r="F117" s="135"/>
      <c r="G117" s="251" t="s">
        <v>151</v>
      </c>
      <c r="H117" s="257">
        <v>1</v>
      </c>
    </row>
    <row r="118" spans="2:10" s="138" customFormat="1" x14ac:dyDescent="0.25">
      <c r="B118" s="110" t="s">
        <v>24</v>
      </c>
      <c r="C118" s="115">
        <v>14</v>
      </c>
      <c r="D118" s="112">
        <v>10</v>
      </c>
      <c r="E118" s="67">
        <f t="shared" si="34"/>
        <v>24</v>
      </c>
      <c r="F118" s="135"/>
      <c r="G118" s="251" t="s">
        <v>153</v>
      </c>
      <c r="H118" s="257">
        <v>4</v>
      </c>
    </row>
    <row r="119" spans="2:10" s="138" customFormat="1" x14ac:dyDescent="0.25">
      <c r="B119" s="110" t="s">
        <v>25</v>
      </c>
      <c r="C119" s="115">
        <v>6</v>
      </c>
      <c r="D119" s="112">
        <v>5</v>
      </c>
      <c r="E119" s="67">
        <f t="shared" si="34"/>
        <v>11</v>
      </c>
      <c r="F119" s="135"/>
      <c r="G119" s="251" t="s">
        <v>154</v>
      </c>
      <c r="H119" s="256">
        <v>2</v>
      </c>
    </row>
    <row r="120" spans="2:10" s="138" customFormat="1" x14ac:dyDescent="0.25">
      <c r="B120" s="110" t="s">
        <v>26</v>
      </c>
      <c r="C120" s="115">
        <v>6</v>
      </c>
      <c r="D120" s="112">
        <v>11</v>
      </c>
      <c r="E120" s="67">
        <f t="shared" si="34"/>
        <v>17</v>
      </c>
      <c r="F120" s="135"/>
      <c r="G120" s="251" t="s">
        <v>58</v>
      </c>
      <c r="H120" s="257">
        <v>1</v>
      </c>
    </row>
    <row r="121" spans="2:10" s="138" customFormat="1" ht="15.75" thickBot="1" x14ac:dyDescent="0.3">
      <c r="B121" s="110" t="s">
        <v>97</v>
      </c>
      <c r="C121" s="51">
        <v>0</v>
      </c>
      <c r="D121" s="51">
        <v>0</v>
      </c>
      <c r="E121" s="51">
        <f t="shared" ref="E121" si="37">SUM(C121:D121)</f>
        <v>0</v>
      </c>
      <c r="F121" s="135"/>
      <c r="G121" s="252" t="s">
        <v>63</v>
      </c>
      <c r="H121" s="258">
        <v>6</v>
      </c>
      <c r="I121" s="135"/>
    </row>
    <row r="122" spans="2:10" s="138" customFormat="1" ht="15.75" thickBot="1" x14ac:dyDescent="0.3">
      <c r="B122" s="119" t="s">
        <v>14</v>
      </c>
      <c r="C122" s="70">
        <f>SUM(C104:C121)</f>
        <v>153</v>
      </c>
      <c r="D122" s="70">
        <f>SUM(D104:D121)</f>
        <v>135</v>
      </c>
      <c r="E122" s="70">
        <f>SUM(E104:E121)</f>
        <v>288</v>
      </c>
      <c r="F122" s="135"/>
      <c r="G122" s="135"/>
      <c r="H122" s="135"/>
      <c r="I122" s="135"/>
    </row>
  </sheetData>
  <mergeCells count="23">
    <mergeCell ref="B79:B80"/>
    <mergeCell ref="C79:E79"/>
    <mergeCell ref="G79:G80"/>
    <mergeCell ref="H79:J79"/>
    <mergeCell ref="B102:B103"/>
    <mergeCell ref="C102:E102"/>
    <mergeCell ref="G102:G103"/>
    <mergeCell ref="H102:J102"/>
    <mergeCell ref="B33:B34"/>
    <mergeCell ref="C33:E33"/>
    <mergeCell ref="G33:G34"/>
    <mergeCell ref="H33:J33"/>
    <mergeCell ref="B56:B57"/>
    <mergeCell ref="C56:E56"/>
    <mergeCell ref="G56:G57"/>
    <mergeCell ref="H56:J56"/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7" max="16383" man="1"/>
  </rowBreaks>
  <ignoredErrors>
    <ignoredError sqref="I9:I12 H10:H12 H9 H35:I38 H58:I61 H81:I84 H104:I107 J110:J111 J87:J88 J64:J65 J41:J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99"/>
  <sheetViews>
    <sheetView zoomScaleNormal="100" workbookViewId="0">
      <pane ySplit="2" topLeftCell="A3" activePane="bottomLeft" state="frozen"/>
      <selection pane="bottomLeft" activeCell="B31" sqref="B31"/>
    </sheetView>
  </sheetViews>
  <sheetFormatPr baseColWidth="10" defaultRowHeight="15" x14ac:dyDescent="0.25"/>
  <cols>
    <col min="1" max="1" width="1" style="82" customWidth="1"/>
    <col min="2" max="5" width="13.7109375" style="82" customWidth="1"/>
    <col min="6" max="6" width="6.7109375" style="82" customWidth="1"/>
    <col min="7" max="8" width="13.7109375" style="82" customWidth="1"/>
    <col min="9" max="9" width="15.42578125" style="82" bestFit="1" customWidth="1"/>
    <col min="10" max="10" width="15.7109375" style="82" customWidth="1"/>
    <col min="11" max="11" width="16.140625" style="82" customWidth="1"/>
    <col min="12" max="14" width="12.42578125" style="82" customWidth="1"/>
    <col min="15" max="15" width="4.140625" style="82" customWidth="1"/>
    <col min="16" max="16" width="18.85546875" style="82" customWidth="1"/>
    <col min="17" max="17" width="10.140625" style="82" customWidth="1"/>
    <col min="18" max="16384" width="11.42578125" style="82"/>
  </cols>
  <sheetData>
    <row r="1" spans="2:14" s="102" customFormat="1" ht="19.5" customHeight="1" x14ac:dyDescent="0.25">
      <c r="B1" s="277" t="str">
        <f>+OSORNO!B1</f>
        <v>POBLACIÓN INSCRITA VALIDADA POR FONASA AÑO 2022 SEGÚN SEXO Y EDAD</v>
      </c>
      <c r="C1" s="277"/>
      <c r="D1" s="277"/>
      <c r="E1" s="277"/>
      <c r="F1" s="277"/>
      <c r="G1" s="277"/>
      <c r="H1" s="277"/>
      <c r="I1" s="277"/>
      <c r="J1" s="277"/>
    </row>
    <row r="2" spans="2:14" s="102" customFormat="1" ht="19.5" customHeight="1" x14ac:dyDescent="0.25">
      <c r="B2" s="284" t="s">
        <v>96</v>
      </c>
      <c r="C2" s="284"/>
      <c r="D2" s="284"/>
      <c r="E2" s="284"/>
      <c r="F2" s="284"/>
      <c r="G2" s="284"/>
      <c r="H2" s="284"/>
      <c r="I2" s="284"/>
      <c r="J2" s="284"/>
    </row>
    <row r="3" spans="2:14" s="138" customFormat="1" ht="6" customHeight="1" x14ac:dyDescent="0.25">
      <c r="F3" s="134"/>
    </row>
    <row r="4" spans="2:14" s="102" customFormat="1" ht="12.75" customHeight="1" x14ac:dyDescent="0.25">
      <c r="B4" s="130" t="s">
        <v>66</v>
      </c>
      <c r="C4" s="131" t="s">
        <v>31</v>
      </c>
      <c r="F4" s="132"/>
      <c r="G4" s="285" t="s">
        <v>179</v>
      </c>
      <c r="H4" s="285"/>
      <c r="I4" s="285"/>
      <c r="J4" s="285"/>
    </row>
    <row r="5" spans="2:14" s="102" customFormat="1" x14ac:dyDescent="0.25">
      <c r="B5" s="130" t="s">
        <v>44</v>
      </c>
      <c r="C5" s="133">
        <v>10306</v>
      </c>
      <c r="G5" s="285"/>
      <c r="H5" s="285"/>
      <c r="I5" s="285"/>
      <c r="J5" s="285"/>
    </row>
    <row r="6" spans="2:14" ht="15.75" thickBot="1" x14ac:dyDescent="0.3">
      <c r="B6" s="47" t="s">
        <v>119</v>
      </c>
      <c r="D6" s="48"/>
    </row>
    <row r="7" spans="2:14" ht="30" customHeight="1" thickBot="1" x14ac:dyDescent="0.3">
      <c r="B7" s="278" t="s">
        <v>1</v>
      </c>
      <c r="C7" s="280" t="s">
        <v>86</v>
      </c>
      <c r="D7" s="281"/>
      <c r="E7" s="282"/>
      <c r="F7" s="134"/>
      <c r="G7" s="278" t="s">
        <v>45</v>
      </c>
      <c r="H7" s="280" t="s">
        <v>86</v>
      </c>
      <c r="I7" s="281"/>
      <c r="J7" s="282"/>
    </row>
    <row r="8" spans="2:14" ht="15.75" customHeight="1" thickBot="1" x14ac:dyDescent="0.3">
      <c r="B8" s="279"/>
      <c r="C8" s="78" t="s">
        <v>2</v>
      </c>
      <c r="D8" s="79" t="s">
        <v>3</v>
      </c>
      <c r="E8" s="80" t="s">
        <v>4</v>
      </c>
      <c r="F8" s="135"/>
      <c r="G8" s="283"/>
      <c r="H8" s="78" t="s">
        <v>2</v>
      </c>
      <c r="I8" s="79" t="s">
        <v>3</v>
      </c>
      <c r="J8" s="80" t="s">
        <v>4</v>
      </c>
    </row>
    <row r="9" spans="2:14" x14ac:dyDescent="0.25">
      <c r="B9" s="103" t="s">
        <v>32</v>
      </c>
      <c r="C9" s="67">
        <f>+C82+C106+C130+C154+C178+C202</f>
        <v>101</v>
      </c>
      <c r="D9" s="67">
        <f>+D82+D106+D130+D154+D178+D202</f>
        <v>108</v>
      </c>
      <c r="E9" s="66">
        <f>SUM(C9:D9)</f>
        <v>209</v>
      </c>
      <c r="F9" s="136"/>
      <c r="G9" s="104" t="s">
        <v>6</v>
      </c>
      <c r="H9" s="72">
        <f>SUM(C9:C10)</f>
        <v>321</v>
      </c>
      <c r="I9" s="66">
        <f>SUM(D9:D10)</f>
        <v>316</v>
      </c>
      <c r="J9" s="66">
        <f>SUM(H9:I9)</f>
        <v>637</v>
      </c>
    </row>
    <row r="10" spans="2:14" x14ac:dyDescent="0.25">
      <c r="B10" s="105" t="s">
        <v>7</v>
      </c>
      <c r="C10" s="67">
        <f t="shared" ref="C10:D26" si="0">+C83+C107+C131+C155+C179+C203</f>
        <v>220</v>
      </c>
      <c r="D10" s="67">
        <f t="shared" si="0"/>
        <v>208</v>
      </c>
      <c r="E10" s="67">
        <f t="shared" ref="E10:E25" si="1">SUM(C10:D10)</f>
        <v>428</v>
      </c>
      <c r="F10" s="135"/>
      <c r="G10" s="106" t="s">
        <v>8</v>
      </c>
      <c r="H10" s="68">
        <f>SUM(C11:C12)</f>
        <v>677</v>
      </c>
      <c r="I10" s="67">
        <f>SUM(D11:D12)</f>
        <v>589</v>
      </c>
      <c r="J10" s="67">
        <f>SUM(H10:I10)</f>
        <v>1266</v>
      </c>
    </row>
    <row r="11" spans="2:14" x14ac:dyDescent="0.25">
      <c r="B11" s="103" t="s">
        <v>59</v>
      </c>
      <c r="C11" s="67">
        <f t="shared" si="0"/>
        <v>339</v>
      </c>
      <c r="D11" s="67">
        <f t="shared" si="0"/>
        <v>285</v>
      </c>
      <c r="E11" s="67">
        <f t="shared" si="1"/>
        <v>624</v>
      </c>
      <c r="F11" s="135"/>
      <c r="G11" s="106" t="s">
        <v>10</v>
      </c>
      <c r="H11" s="68">
        <f>SUM(C13:C21)</f>
        <v>3021</v>
      </c>
      <c r="I11" s="67">
        <f>SUM(D13:D21)</f>
        <v>2686</v>
      </c>
      <c r="J11" s="67">
        <f>SUM(H11:I11)</f>
        <v>5707</v>
      </c>
    </row>
    <row r="12" spans="2:14" ht="15.75" thickBot="1" x14ac:dyDescent="0.3">
      <c r="B12" s="103" t="s">
        <v>11</v>
      </c>
      <c r="C12" s="67">
        <f t="shared" si="0"/>
        <v>338</v>
      </c>
      <c r="D12" s="67">
        <f t="shared" si="0"/>
        <v>304</v>
      </c>
      <c r="E12" s="67">
        <f t="shared" si="1"/>
        <v>642</v>
      </c>
      <c r="F12" s="135"/>
      <c r="G12" s="106" t="s">
        <v>12</v>
      </c>
      <c r="H12" s="68">
        <f>SUM(C22:C25)</f>
        <v>831</v>
      </c>
      <c r="I12" s="67">
        <f>SUM(D22:D25)</f>
        <v>689</v>
      </c>
      <c r="J12" s="67">
        <f>SUM(H12:I12)</f>
        <v>1520</v>
      </c>
    </row>
    <row r="13" spans="2:14" s="137" customFormat="1" ht="15.75" thickBot="1" x14ac:dyDescent="0.3">
      <c r="B13" s="103" t="s">
        <v>13</v>
      </c>
      <c r="C13" s="67">
        <f t="shared" si="0"/>
        <v>323</v>
      </c>
      <c r="D13" s="67">
        <f t="shared" si="0"/>
        <v>309</v>
      </c>
      <c r="E13" s="67">
        <f t="shared" si="1"/>
        <v>632</v>
      </c>
      <c r="F13" s="135"/>
      <c r="G13" s="77" t="s">
        <v>14</v>
      </c>
      <c r="H13" s="74">
        <f>SUM(H9:H12)</f>
        <v>4850</v>
      </c>
      <c r="I13" s="74">
        <f t="shared" ref="I13:J13" si="2">SUM(I9:I12)</f>
        <v>4280</v>
      </c>
      <c r="J13" s="71">
        <f t="shared" si="2"/>
        <v>9130</v>
      </c>
    </row>
    <row r="14" spans="2:14" s="137" customFormat="1" ht="15.75" thickBot="1" x14ac:dyDescent="0.3">
      <c r="B14" s="103" t="s">
        <v>15</v>
      </c>
      <c r="C14" s="67">
        <f t="shared" si="0"/>
        <v>305</v>
      </c>
      <c r="D14" s="67">
        <f t="shared" si="0"/>
        <v>287</v>
      </c>
      <c r="E14" s="67">
        <f t="shared" si="1"/>
        <v>592</v>
      </c>
      <c r="F14" s="135"/>
      <c r="G14" s="234"/>
      <c r="H14" s="234"/>
      <c r="I14" s="234"/>
      <c r="J14" s="234"/>
    </row>
    <row r="15" spans="2:14" s="137" customFormat="1" x14ac:dyDescent="0.25">
      <c r="B15" s="103" t="s">
        <v>16</v>
      </c>
      <c r="C15" s="67">
        <f t="shared" si="0"/>
        <v>306</v>
      </c>
      <c r="D15" s="67">
        <f t="shared" si="0"/>
        <v>268</v>
      </c>
      <c r="E15" s="67">
        <f t="shared" si="1"/>
        <v>574</v>
      </c>
      <c r="F15" s="135"/>
      <c r="G15" s="75" t="s">
        <v>145</v>
      </c>
      <c r="H15" s="111">
        <f>+H88+H112+H136+H160+H184+H208</f>
        <v>19</v>
      </c>
      <c r="I15" s="244" t="s">
        <v>60</v>
      </c>
      <c r="J15" s="66">
        <f>SUM(C13:C17)</f>
        <v>1587</v>
      </c>
      <c r="K15" s="47"/>
      <c r="L15" s="47"/>
      <c r="M15" s="47"/>
      <c r="N15" s="47"/>
    </row>
    <row r="16" spans="2:14" s="137" customFormat="1" ht="15.75" thickBot="1" x14ac:dyDescent="0.3">
      <c r="B16" s="103" t="s">
        <v>17</v>
      </c>
      <c r="C16" s="67">
        <f t="shared" si="0"/>
        <v>286</v>
      </c>
      <c r="D16" s="67">
        <f t="shared" si="0"/>
        <v>271</v>
      </c>
      <c r="E16" s="67">
        <f t="shared" si="1"/>
        <v>557</v>
      </c>
      <c r="F16" s="135"/>
      <c r="G16" s="76" t="s">
        <v>146</v>
      </c>
      <c r="H16" s="115">
        <f t="shared" ref="H16:H26" si="3">+H89+H113+H137+H161+H185+H209</f>
        <v>40</v>
      </c>
      <c r="I16" s="245" t="s">
        <v>61</v>
      </c>
      <c r="J16" s="51">
        <f>SUM(D18:D21)</f>
        <v>1226</v>
      </c>
    </row>
    <row r="17" spans="2:14" s="137" customFormat="1" ht="15.75" thickBot="1" x14ac:dyDescent="0.3">
      <c r="B17" s="103" t="s">
        <v>18</v>
      </c>
      <c r="C17" s="67">
        <f t="shared" si="0"/>
        <v>367</v>
      </c>
      <c r="D17" s="67">
        <f t="shared" si="0"/>
        <v>325</v>
      </c>
      <c r="E17" s="67">
        <f t="shared" si="1"/>
        <v>692</v>
      </c>
      <c r="F17" s="135"/>
      <c r="G17" s="76" t="s">
        <v>147</v>
      </c>
      <c r="H17" s="115">
        <f t="shared" si="3"/>
        <v>51</v>
      </c>
      <c r="I17" s="47"/>
      <c r="J17" s="138"/>
    </row>
    <row r="18" spans="2:14" s="137" customFormat="1" x14ac:dyDescent="0.25">
      <c r="B18" s="103" t="s">
        <v>19</v>
      </c>
      <c r="C18" s="67">
        <f t="shared" si="0"/>
        <v>393</v>
      </c>
      <c r="D18" s="67">
        <f t="shared" si="0"/>
        <v>316</v>
      </c>
      <c r="E18" s="67">
        <f t="shared" si="1"/>
        <v>709</v>
      </c>
      <c r="F18" s="135"/>
      <c r="G18" s="76" t="s">
        <v>89</v>
      </c>
      <c r="H18" s="115">
        <f t="shared" si="3"/>
        <v>51</v>
      </c>
      <c r="I18" s="244" t="s">
        <v>148</v>
      </c>
      <c r="J18" s="66">
        <f>+H22+H23+H24+E11+E12</f>
        <v>1539</v>
      </c>
    </row>
    <row r="19" spans="2:14" s="137" customFormat="1" ht="15.75" thickBot="1" x14ac:dyDescent="0.3">
      <c r="B19" s="103" t="s">
        <v>20</v>
      </c>
      <c r="C19" s="67">
        <f t="shared" si="0"/>
        <v>359</v>
      </c>
      <c r="D19" s="67">
        <f t="shared" si="0"/>
        <v>308</v>
      </c>
      <c r="E19" s="67">
        <f t="shared" si="1"/>
        <v>667</v>
      </c>
      <c r="F19" s="135"/>
      <c r="G19" s="76" t="s">
        <v>90</v>
      </c>
      <c r="H19" s="115">
        <f t="shared" si="3"/>
        <v>48</v>
      </c>
      <c r="I19" s="245" t="s">
        <v>64</v>
      </c>
      <c r="J19" s="51">
        <f>SUM(E9:E12)</f>
        <v>1903</v>
      </c>
    </row>
    <row r="20" spans="2:14" s="137" customFormat="1" x14ac:dyDescent="0.25">
      <c r="B20" s="103" t="s">
        <v>21</v>
      </c>
      <c r="C20" s="67">
        <f t="shared" si="0"/>
        <v>371</v>
      </c>
      <c r="D20" s="67">
        <f t="shared" si="0"/>
        <v>336</v>
      </c>
      <c r="E20" s="67">
        <f t="shared" si="1"/>
        <v>707</v>
      </c>
      <c r="F20" s="135"/>
      <c r="G20" s="76" t="s">
        <v>152</v>
      </c>
      <c r="H20" s="115">
        <f t="shared" si="3"/>
        <v>67</v>
      </c>
      <c r="I20" s="235"/>
      <c r="J20" s="236"/>
    </row>
    <row r="21" spans="2:14" s="137" customFormat="1" x14ac:dyDescent="0.25">
      <c r="B21" s="103" t="s">
        <v>22</v>
      </c>
      <c r="C21" s="67">
        <f t="shared" si="0"/>
        <v>311</v>
      </c>
      <c r="D21" s="67">
        <f t="shared" si="0"/>
        <v>266</v>
      </c>
      <c r="E21" s="67">
        <f t="shared" si="1"/>
        <v>577</v>
      </c>
      <c r="F21" s="135"/>
      <c r="G21" s="76" t="s">
        <v>57</v>
      </c>
      <c r="H21" s="115">
        <f t="shared" si="3"/>
        <v>88</v>
      </c>
      <c r="I21" s="235"/>
      <c r="J21" s="237"/>
    </row>
    <row r="22" spans="2:14" x14ac:dyDescent="0.25">
      <c r="B22" s="103" t="s">
        <v>23</v>
      </c>
      <c r="C22" s="67">
        <f t="shared" si="0"/>
        <v>258</v>
      </c>
      <c r="D22" s="67">
        <f t="shared" si="0"/>
        <v>223</v>
      </c>
      <c r="E22" s="67">
        <f t="shared" si="1"/>
        <v>481</v>
      </c>
      <c r="F22" s="135"/>
      <c r="G22" s="76" t="s">
        <v>151</v>
      </c>
      <c r="H22" s="115">
        <f t="shared" si="3"/>
        <v>90</v>
      </c>
      <c r="I22" s="234"/>
      <c r="J22" s="122"/>
    </row>
    <row r="23" spans="2:14" x14ac:dyDescent="0.25">
      <c r="B23" s="103" t="s">
        <v>24</v>
      </c>
      <c r="C23" s="67">
        <f t="shared" si="0"/>
        <v>211</v>
      </c>
      <c r="D23" s="67">
        <f t="shared" si="0"/>
        <v>177</v>
      </c>
      <c r="E23" s="67">
        <f t="shared" si="1"/>
        <v>388</v>
      </c>
      <c r="F23" s="135"/>
      <c r="G23" s="76" t="s">
        <v>153</v>
      </c>
      <c r="H23" s="115">
        <f t="shared" si="3"/>
        <v>94</v>
      </c>
      <c r="I23" s="234"/>
      <c r="J23" s="234"/>
    </row>
    <row r="24" spans="2:14" x14ac:dyDescent="0.25">
      <c r="B24" s="103" t="s">
        <v>25</v>
      </c>
      <c r="C24" s="67">
        <f t="shared" si="0"/>
        <v>154</v>
      </c>
      <c r="D24" s="67">
        <f t="shared" si="0"/>
        <v>118</v>
      </c>
      <c r="E24" s="67">
        <f t="shared" si="1"/>
        <v>272</v>
      </c>
      <c r="F24" s="107"/>
      <c r="G24" s="76" t="s">
        <v>154</v>
      </c>
      <c r="H24" s="115">
        <f t="shared" si="3"/>
        <v>89</v>
      </c>
      <c r="I24" s="122"/>
      <c r="J24" s="122"/>
      <c r="K24" s="139"/>
      <c r="L24" s="137"/>
      <c r="M24" s="137"/>
      <c r="N24" s="137"/>
    </row>
    <row r="25" spans="2:14" ht="15" customHeight="1" x14ac:dyDescent="0.25">
      <c r="B25" s="103" t="s">
        <v>26</v>
      </c>
      <c r="C25" s="67">
        <f t="shared" si="0"/>
        <v>208</v>
      </c>
      <c r="D25" s="67">
        <f t="shared" si="0"/>
        <v>171</v>
      </c>
      <c r="E25" s="67">
        <f t="shared" si="1"/>
        <v>379</v>
      </c>
      <c r="F25" s="107"/>
      <c r="G25" s="76" t="s">
        <v>58</v>
      </c>
      <c r="H25" s="115">
        <f t="shared" si="3"/>
        <v>139</v>
      </c>
      <c r="I25" s="122"/>
      <c r="J25" s="122"/>
    </row>
    <row r="26" spans="2:14" ht="15" customHeight="1" thickBot="1" x14ac:dyDescent="0.3">
      <c r="B26" s="103" t="s">
        <v>97</v>
      </c>
      <c r="C26" s="67">
        <f t="shared" si="0"/>
        <v>1</v>
      </c>
      <c r="D26" s="67">
        <f t="shared" si="0"/>
        <v>0</v>
      </c>
      <c r="E26" s="67">
        <f>SUM(C26:D26)</f>
        <v>1</v>
      </c>
      <c r="F26" s="107"/>
      <c r="G26" s="267" t="s">
        <v>63</v>
      </c>
      <c r="H26" s="118">
        <f t="shared" si="3"/>
        <v>135</v>
      </c>
      <c r="I26" s="234"/>
      <c r="J26" s="234"/>
    </row>
    <row r="27" spans="2:14" ht="15.75" thickBot="1" x14ac:dyDescent="0.3">
      <c r="B27" s="108" t="s">
        <v>14</v>
      </c>
      <c r="C27" s="71">
        <f>SUM(C9:C26)</f>
        <v>4851</v>
      </c>
      <c r="D27" s="71">
        <f>SUM(D9:D26)</f>
        <v>4280</v>
      </c>
      <c r="E27" s="71">
        <f>SUM(E9:E26)</f>
        <v>9131</v>
      </c>
      <c r="F27" s="107"/>
      <c r="G27" s="107"/>
      <c r="H27" s="107"/>
    </row>
    <row r="28" spans="2:14" x14ac:dyDescent="0.25">
      <c r="B28" s="107"/>
      <c r="C28" s="107"/>
      <c r="D28" s="107"/>
      <c r="E28" s="107"/>
      <c r="F28" s="107"/>
      <c r="I28" s="109"/>
      <c r="J28" s="109"/>
    </row>
    <row r="29" spans="2:14" x14ac:dyDescent="0.25">
      <c r="B29" s="268" t="s">
        <v>149</v>
      </c>
      <c r="C29" s="107"/>
      <c r="D29" s="107"/>
      <c r="E29" s="107"/>
      <c r="F29" s="107"/>
    </row>
    <row r="30" spans="2:14" x14ac:dyDescent="0.25">
      <c r="B30" s="268"/>
      <c r="C30" s="107"/>
      <c r="D30" s="107"/>
      <c r="E30" s="107"/>
      <c r="F30" s="107"/>
    </row>
    <row r="31" spans="2:14" x14ac:dyDescent="0.25">
      <c r="B31" s="269" t="s">
        <v>186</v>
      </c>
      <c r="C31" s="107"/>
      <c r="D31" s="107"/>
      <c r="E31" s="107"/>
      <c r="F31" s="107"/>
    </row>
    <row r="32" spans="2:14" ht="14.25" customHeight="1" thickBot="1" x14ac:dyDescent="0.3">
      <c r="B32" s="107"/>
      <c r="C32" s="107"/>
      <c r="D32" s="107"/>
      <c r="E32" s="107"/>
      <c r="F32" s="107"/>
      <c r="G32" s="265"/>
      <c r="H32" s="265"/>
      <c r="I32" s="265"/>
      <c r="J32" s="265"/>
    </row>
    <row r="33" spans="2:10" ht="26.25" customHeight="1" thickBot="1" x14ac:dyDescent="0.3">
      <c r="B33" s="286" t="s">
        <v>45</v>
      </c>
      <c r="C33" s="288" t="s">
        <v>85</v>
      </c>
      <c r="D33" s="293"/>
      <c r="E33" s="294"/>
      <c r="F33" s="147"/>
      <c r="G33" s="286" t="s">
        <v>45</v>
      </c>
      <c r="H33" s="288" t="s">
        <v>85</v>
      </c>
      <c r="I33" s="293"/>
      <c r="J33" s="294"/>
    </row>
    <row r="34" spans="2:10" ht="16.5" customHeight="1" thickBot="1" x14ac:dyDescent="0.3">
      <c r="B34" s="287"/>
      <c r="C34" s="91" t="s">
        <v>2</v>
      </c>
      <c r="D34" s="92" t="s">
        <v>3</v>
      </c>
      <c r="E34" s="93" t="s">
        <v>4</v>
      </c>
      <c r="F34" s="147"/>
      <c r="G34" s="287"/>
      <c r="H34" s="91" t="s">
        <v>2</v>
      </c>
      <c r="I34" s="92" t="s">
        <v>3</v>
      </c>
      <c r="J34" s="93" t="s">
        <v>4</v>
      </c>
    </row>
    <row r="35" spans="2:10" x14ac:dyDescent="0.25">
      <c r="B35" s="87" t="s">
        <v>32</v>
      </c>
      <c r="C35" s="67">
        <f t="shared" ref="C35:D52" si="4">ROUND(C9*64%,0)</f>
        <v>65</v>
      </c>
      <c r="D35" s="68">
        <f t="shared" si="4"/>
        <v>69</v>
      </c>
      <c r="E35" s="66">
        <f>SUM(C35:D35)</f>
        <v>134</v>
      </c>
      <c r="F35" s="148"/>
      <c r="G35" s="98" t="s">
        <v>6</v>
      </c>
      <c r="H35" s="57">
        <f>SUM(C35:C36)</f>
        <v>206</v>
      </c>
      <c r="I35" s="66">
        <f>SUM(D35:D36)</f>
        <v>202</v>
      </c>
      <c r="J35" s="66">
        <f>SUM(E35:E36)</f>
        <v>408</v>
      </c>
    </row>
    <row r="36" spans="2:10" ht="15.75" customHeight="1" x14ac:dyDescent="0.25">
      <c r="B36" s="121" t="s">
        <v>7</v>
      </c>
      <c r="C36" s="67">
        <f t="shared" si="4"/>
        <v>141</v>
      </c>
      <c r="D36" s="68">
        <f t="shared" si="4"/>
        <v>133</v>
      </c>
      <c r="E36" s="67">
        <f t="shared" ref="E36:E51" si="5">SUM(C36:D36)</f>
        <v>274</v>
      </c>
      <c r="F36" s="147"/>
      <c r="G36" s="99" t="s">
        <v>8</v>
      </c>
      <c r="H36" s="57">
        <f>SUM(C37:C38)</f>
        <v>433</v>
      </c>
      <c r="I36" s="67">
        <f>SUM(D37:D38)</f>
        <v>377</v>
      </c>
      <c r="J36" s="67">
        <f>SUM(E37:E38)</f>
        <v>810</v>
      </c>
    </row>
    <row r="37" spans="2:10" x14ac:dyDescent="0.25">
      <c r="B37" s="87" t="s">
        <v>59</v>
      </c>
      <c r="C37" s="67">
        <f t="shared" si="4"/>
        <v>217</v>
      </c>
      <c r="D37" s="68">
        <f t="shared" si="4"/>
        <v>182</v>
      </c>
      <c r="E37" s="67">
        <f t="shared" si="5"/>
        <v>399</v>
      </c>
      <c r="F37" s="147"/>
      <c r="G37" s="99" t="s">
        <v>10</v>
      </c>
      <c r="H37" s="57">
        <f>SUM(C39:C47)</f>
        <v>1934</v>
      </c>
      <c r="I37" s="67">
        <f>SUM(D39:D47)</f>
        <v>1719</v>
      </c>
      <c r="J37" s="67">
        <f>SUM(E39:E47)</f>
        <v>3653</v>
      </c>
    </row>
    <row r="38" spans="2:10" ht="15.75" thickBot="1" x14ac:dyDescent="0.3">
      <c r="B38" s="87" t="s">
        <v>11</v>
      </c>
      <c r="C38" s="67">
        <f t="shared" si="4"/>
        <v>216</v>
      </c>
      <c r="D38" s="68">
        <f t="shared" si="4"/>
        <v>195</v>
      </c>
      <c r="E38" s="67">
        <f t="shared" si="5"/>
        <v>411</v>
      </c>
      <c r="F38" s="101"/>
      <c r="G38" s="99" t="s">
        <v>12</v>
      </c>
      <c r="H38" s="57">
        <f>SUM(C48:C51)</f>
        <v>532</v>
      </c>
      <c r="I38" s="67">
        <f>SUM(D48:D51)</f>
        <v>441</v>
      </c>
      <c r="J38" s="67">
        <f>SUM(E48:E51)</f>
        <v>973</v>
      </c>
    </row>
    <row r="39" spans="2:10" ht="15.75" thickBot="1" x14ac:dyDescent="0.3">
      <c r="B39" s="87" t="s">
        <v>13</v>
      </c>
      <c r="C39" s="67">
        <f t="shared" si="4"/>
        <v>207</v>
      </c>
      <c r="D39" s="68">
        <f t="shared" si="4"/>
        <v>198</v>
      </c>
      <c r="E39" s="67">
        <f t="shared" si="5"/>
        <v>405</v>
      </c>
      <c r="F39" s="107"/>
      <c r="G39" s="88" t="s">
        <v>14</v>
      </c>
      <c r="H39" s="238">
        <f>SUM(H35:H38)</f>
        <v>3105</v>
      </c>
      <c r="I39" s="238">
        <f t="shared" ref="I39" si="6">SUM(I35:I38)</f>
        <v>2739</v>
      </c>
      <c r="J39" s="89">
        <f t="shared" ref="J39" si="7">SUM(J35:J38)</f>
        <v>5844</v>
      </c>
    </row>
    <row r="40" spans="2:10" ht="15.75" thickBot="1" x14ac:dyDescent="0.3">
      <c r="B40" s="87" t="s">
        <v>15</v>
      </c>
      <c r="C40" s="67">
        <f t="shared" si="4"/>
        <v>195</v>
      </c>
      <c r="D40" s="68">
        <f t="shared" si="4"/>
        <v>184</v>
      </c>
      <c r="E40" s="67">
        <f t="shared" si="5"/>
        <v>379</v>
      </c>
      <c r="F40" s="122"/>
      <c r="G40" s="138"/>
      <c r="H40" s="138"/>
      <c r="I40" s="138"/>
      <c r="J40" s="138"/>
    </row>
    <row r="41" spans="2:10" x14ac:dyDescent="0.25">
      <c r="B41" s="87" t="s">
        <v>16</v>
      </c>
      <c r="C41" s="67">
        <f t="shared" si="4"/>
        <v>196</v>
      </c>
      <c r="D41" s="68">
        <f t="shared" si="4"/>
        <v>172</v>
      </c>
      <c r="E41" s="67">
        <f t="shared" si="5"/>
        <v>368</v>
      </c>
      <c r="F41" s="83"/>
      <c r="G41" s="123" t="s">
        <v>145</v>
      </c>
      <c r="H41" s="66">
        <f t="shared" ref="H41:H52" si="8">ROUND(H15*64%,0)</f>
        <v>12</v>
      </c>
      <c r="I41" s="240" t="s">
        <v>60</v>
      </c>
      <c r="J41" s="66">
        <f>SUM(C39:C43)</f>
        <v>1016</v>
      </c>
    </row>
    <row r="42" spans="2:10" ht="15.75" thickBot="1" x14ac:dyDescent="0.3">
      <c r="B42" s="87" t="s">
        <v>17</v>
      </c>
      <c r="C42" s="67">
        <f t="shared" si="4"/>
        <v>183</v>
      </c>
      <c r="D42" s="68">
        <f t="shared" si="4"/>
        <v>173</v>
      </c>
      <c r="E42" s="67">
        <f t="shared" si="5"/>
        <v>356</v>
      </c>
      <c r="F42" s="83"/>
      <c r="G42" s="124" t="s">
        <v>146</v>
      </c>
      <c r="H42" s="67">
        <f t="shared" si="8"/>
        <v>26</v>
      </c>
      <c r="I42" s="241" t="s">
        <v>61</v>
      </c>
      <c r="J42" s="51">
        <f>SUM(D44:D47)</f>
        <v>784</v>
      </c>
    </row>
    <row r="43" spans="2:10" ht="15.75" thickBot="1" x14ac:dyDescent="0.3">
      <c r="B43" s="87" t="s">
        <v>18</v>
      </c>
      <c r="C43" s="67">
        <f t="shared" si="4"/>
        <v>235</v>
      </c>
      <c r="D43" s="68">
        <f t="shared" si="4"/>
        <v>208</v>
      </c>
      <c r="E43" s="67">
        <f t="shared" si="5"/>
        <v>443</v>
      </c>
      <c r="F43" s="83"/>
      <c r="G43" s="124" t="s">
        <v>147</v>
      </c>
      <c r="H43" s="67">
        <f t="shared" si="8"/>
        <v>33</v>
      </c>
      <c r="I43" s="100"/>
      <c r="J43" s="90"/>
    </row>
    <row r="44" spans="2:10" x14ac:dyDescent="0.25">
      <c r="B44" s="87" t="s">
        <v>19</v>
      </c>
      <c r="C44" s="67">
        <f t="shared" si="4"/>
        <v>252</v>
      </c>
      <c r="D44" s="68">
        <f t="shared" si="4"/>
        <v>202</v>
      </c>
      <c r="E44" s="67">
        <f t="shared" si="5"/>
        <v>454</v>
      </c>
      <c r="F44" s="83"/>
      <c r="G44" s="124" t="s">
        <v>89</v>
      </c>
      <c r="H44" s="67">
        <f t="shared" si="8"/>
        <v>33</v>
      </c>
      <c r="I44" s="123" t="s">
        <v>148</v>
      </c>
      <c r="J44" s="184">
        <f>+H48+H49+H50+E37+E38</f>
        <v>985</v>
      </c>
    </row>
    <row r="45" spans="2:10" ht="15.75" thickBot="1" x14ac:dyDescent="0.3">
      <c r="B45" s="87" t="s">
        <v>20</v>
      </c>
      <c r="C45" s="67">
        <f t="shared" si="4"/>
        <v>230</v>
      </c>
      <c r="D45" s="68">
        <f t="shared" si="4"/>
        <v>197</v>
      </c>
      <c r="E45" s="67">
        <f t="shared" si="5"/>
        <v>427</v>
      </c>
      <c r="F45" s="83"/>
      <c r="G45" s="124" t="s">
        <v>90</v>
      </c>
      <c r="H45" s="67">
        <f t="shared" si="8"/>
        <v>31</v>
      </c>
      <c r="I45" s="239" t="s">
        <v>64</v>
      </c>
      <c r="J45" s="185">
        <f>SUM(E35:E38)</f>
        <v>1218</v>
      </c>
    </row>
    <row r="46" spans="2:10" x14ac:dyDescent="0.25">
      <c r="B46" s="87" t="s">
        <v>21</v>
      </c>
      <c r="C46" s="67">
        <f t="shared" si="4"/>
        <v>237</v>
      </c>
      <c r="D46" s="68">
        <f t="shared" si="4"/>
        <v>215</v>
      </c>
      <c r="E46" s="67">
        <f t="shared" si="5"/>
        <v>452</v>
      </c>
      <c r="F46" s="83"/>
      <c r="G46" s="124" t="s">
        <v>152</v>
      </c>
      <c r="H46" s="67">
        <f t="shared" si="8"/>
        <v>43</v>
      </c>
      <c r="I46" s="138"/>
      <c r="J46" s="138"/>
    </row>
    <row r="47" spans="2:10" x14ac:dyDescent="0.25">
      <c r="B47" s="87" t="s">
        <v>22</v>
      </c>
      <c r="C47" s="67">
        <f t="shared" si="4"/>
        <v>199</v>
      </c>
      <c r="D47" s="68">
        <f t="shared" si="4"/>
        <v>170</v>
      </c>
      <c r="E47" s="67">
        <f t="shared" si="5"/>
        <v>369</v>
      </c>
      <c r="F47" s="83"/>
      <c r="G47" s="124" t="s">
        <v>57</v>
      </c>
      <c r="H47" s="67">
        <f t="shared" si="8"/>
        <v>56</v>
      </c>
      <c r="I47" s="138"/>
      <c r="J47" s="138"/>
    </row>
    <row r="48" spans="2:10" x14ac:dyDescent="0.25">
      <c r="B48" s="87" t="s">
        <v>23</v>
      </c>
      <c r="C48" s="67">
        <f t="shared" si="4"/>
        <v>165</v>
      </c>
      <c r="D48" s="68">
        <f t="shared" si="4"/>
        <v>143</v>
      </c>
      <c r="E48" s="67">
        <f t="shared" si="5"/>
        <v>308</v>
      </c>
      <c r="F48" s="83"/>
      <c r="G48" s="124" t="s">
        <v>151</v>
      </c>
      <c r="H48" s="67">
        <f t="shared" si="8"/>
        <v>58</v>
      </c>
      <c r="I48" s="138"/>
      <c r="J48" s="138"/>
    </row>
    <row r="49" spans="1:21" x14ac:dyDescent="0.25">
      <c r="B49" s="87" t="s">
        <v>24</v>
      </c>
      <c r="C49" s="67">
        <f t="shared" si="4"/>
        <v>135</v>
      </c>
      <c r="D49" s="68">
        <f t="shared" si="4"/>
        <v>113</v>
      </c>
      <c r="E49" s="67">
        <f t="shared" si="5"/>
        <v>248</v>
      </c>
      <c r="F49" s="83"/>
      <c r="G49" s="124" t="s">
        <v>153</v>
      </c>
      <c r="H49" s="67">
        <f t="shared" si="8"/>
        <v>60</v>
      </c>
      <c r="I49" s="138"/>
      <c r="J49" s="138"/>
    </row>
    <row r="50" spans="1:21" x14ac:dyDescent="0.25">
      <c r="B50" s="87" t="s">
        <v>25</v>
      </c>
      <c r="C50" s="67">
        <f t="shared" si="4"/>
        <v>99</v>
      </c>
      <c r="D50" s="68">
        <f t="shared" si="4"/>
        <v>76</v>
      </c>
      <c r="E50" s="67">
        <f t="shared" si="5"/>
        <v>175</v>
      </c>
      <c r="F50" s="83"/>
      <c r="G50" s="124" t="s">
        <v>154</v>
      </c>
      <c r="H50" s="67">
        <f t="shared" si="8"/>
        <v>57</v>
      </c>
      <c r="I50" s="138"/>
      <c r="J50" s="138"/>
    </row>
    <row r="51" spans="1:21" x14ac:dyDescent="0.25">
      <c r="B51" s="87" t="s">
        <v>26</v>
      </c>
      <c r="C51" s="67">
        <f t="shared" si="4"/>
        <v>133</v>
      </c>
      <c r="D51" s="68">
        <f t="shared" si="4"/>
        <v>109</v>
      </c>
      <c r="E51" s="67">
        <f t="shared" si="5"/>
        <v>242</v>
      </c>
      <c r="F51" s="83"/>
      <c r="G51" s="124" t="s">
        <v>58</v>
      </c>
      <c r="H51" s="67">
        <f t="shared" si="8"/>
        <v>89</v>
      </c>
      <c r="I51" s="138"/>
      <c r="J51" s="138"/>
    </row>
    <row r="52" spans="1:21" ht="15.75" thickBot="1" x14ac:dyDescent="0.3">
      <c r="B52" s="87" t="s">
        <v>97</v>
      </c>
      <c r="C52" s="67">
        <f t="shared" si="4"/>
        <v>1</v>
      </c>
      <c r="D52" s="68">
        <f t="shared" si="4"/>
        <v>0</v>
      </c>
      <c r="E52" s="67">
        <f>SUM(C52:D52)</f>
        <v>1</v>
      </c>
      <c r="F52" s="68"/>
      <c r="G52" s="239" t="s">
        <v>63</v>
      </c>
      <c r="H52" s="51">
        <f t="shared" si="8"/>
        <v>86</v>
      </c>
      <c r="I52" s="135"/>
      <c r="J52" s="138"/>
    </row>
    <row r="53" spans="1:21" ht="15.75" thickBot="1" x14ac:dyDescent="0.3">
      <c r="B53" s="125" t="s">
        <v>14</v>
      </c>
      <c r="C53" s="89">
        <f>SUM(C35:C52)</f>
        <v>3106</v>
      </c>
      <c r="D53" s="89">
        <f>SUM(D35:D52)</f>
        <v>2739</v>
      </c>
      <c r="E53" s="89">
        <f>SUM(E35:E52)</f>
        <v>5845</v>
      </c>
      <c r="F53" s="150">
        <v>0.64</v>
      </c>
      <c r="G53" s="149"/>
      <c r="H53" s="149"/>
      <c r="I53" s="149"/>
      <c r="J53" s="149"/>
    </row>
    <row r="54" spans="1:21" x14ac:dyDescent="0.25">
      <c r="A54" s="151"/>
      <c r="B54" s="151"/>
      <c r="C54" s="151"/>
      <c r="D54" s="151"/>
      <c r="E54" s="151"/>
      <c r="F54" s="151"/>
      <c r="I54" s="149"/>
      <c r="J54" s="149"/>
    </row>
    <row r="55" spans="1:21" ht="15.75" thickBot="1" x14ac:dyDescent="0.3">
      <c r="B55" s="152"/>
      <c r="D55" s="126"/>
      <c r="F55" s="83"/>
      <c r="G55" s="149"/>
      <c r="H55" s="149"/>
      <c r="I55" s="149"/>
      <c r="J55" s="149"/>
    </row>
    <row r="56" spans="1:21" ht="26.25" customHeight="1" thickBot="1" x14ac:dyDescent="0.3">
      <c r="B56" s="286" t="s">
        <v>45</v>
      </c>
      <c r="C56" s="288" t="s">
        <v>84</v>
      </c>
      <c r="D56" s="293"/>
      <c r="E56" s="294"/>
      <c r="F56" s="83"/>
      <c r="G56" s="286" t="s">
        <v>45</v>
      </c>
      <c r="H56" s="288" t="s">
        <v>84</v>
      </c>
      <c r="I56" s="293"/>
      <c r="J56" s="294"/>
    </row>
    <row r="57" spans="1:21" ht="15.75" thickBot="1" x14ac:dyDescent="0.3">
      <c r="B57" s="287"/>
      <c r="C57" s="91" t="s">
        <v>2</v>
      </c>
      <c r="D57" s="92" t="s">
        <v>3</v>
      </c>
      <c r="E57" s="93" t="s">
        <v>4</v>
      </c>
      <c r="F57" s="97"/>
      <c r="G57" s="287"/>
      <c r="H57" s="91" t="s">
        <v>2</v>
      </c>
      <c r="I57" s="92" t="s">
        <v>3</v>
      </c>
      <c r="J57" s="93" t="s">
        <v>4</v>
      </c>
      <c r="K57" s="95"/>
      <c r="L57" s="153"/>
      <c r="M57" s="153"/>
      <c r="N57" s="153"/>
      <c r="O57" s="153"/>
      <c r="P57" s="153"/>
      <c r="Q57" s="153"/>
      <c r="R57" s="154"/>
      <c r="S57" s="154"/>
      <c r="T57" s="154"/>
      <c r="U57" s="127"/>
    </row>
    <row r="58" spans="1:21" ht="15" customHeight="1" x14ac:dyDescent="0.25">
      <c r="B58" s="87" t="s">
        <v>32</v>
      </c>
      <c r="C58" s="67">
        <f t="shared" ref="C58:D75" si="9">ROUND(C9*36%,0)</f>
        <v>36</v>
      </c>
      <c r="D58" s="68">
        <f t="shared" si="9"/>
        <v>39</v>
      </c>
      <c r="E58" s="66">
        <f t="shared" ref="E58:E74" si="10">SUM(C58:D58)</f>
        <v>75</v>
      </c>
      <c r="F58" s="155"/>
      <c r="G58" s="84" t="s">
        <v>6</v>
      </c>
      <c r="H58" s="66">
        <f>SUM(C58:C59)</f>
        <v>115</v>
      </c>
      <c r="I58" s="128">
        <f>SUM(D58:D59)</f>
        <v>114</v>
      </c>
      <c r="J58" s="66">
        <f>SUM(E58:E59)</f>
        <v>229</v>
      </c>
      <c r="K58" s="156"/>
      <c r="L58" s="153"/>
      <c r="M58" s="153"/>
      <c r="N58" s="153"/>
      <c r="O58" s="153"/>
      <c r="P58" s="153"/>
      <c r="Q58" s="153"/>
      <c r="R58" s="154"/>
      <c r="S58" s="154"/>
      <c r="T58" s="154"/>
      <c r="U58" s="127"/>
    </row>
    <row r="59" spans="1:21" ht="15" customHeight="1" x14ac:dyDescent="0.25">
      <c r="B59" s="121" t="s">
        <v>7</v>
      </c>
      <c r="C59" s="67">
        <f t="shared" si="9"/>
        <v>79</v>
      </c>
      <c r="D59" s="68">
        <f t="shared" si="9"/>
        <v>75</v>
      </c>
      <c r="E59" s="67">
        <f t="shared" si="10"/>
        <v>154</v>
      </c>
      <c r="F59" s="97"/>
      <c r="G59" s="86" t="s">
        <v>8</v>
      </c>
      <c r="H59" s="67">
        <f>SUM(C60:C61)</f>
        <v>244</v>
      </c>
      <c r="I59" s="129">
        <f>SUM(D60:D61)</f>
        <v>212</v>
      </c>
      <c r="J59" s="67">
        <f>SUM(E60:E61)</f>
        <v>456</v>
      </c>
      <c r="K59" s="157"/>
      <c r="L59" s="153"/>
      <c r="M59" s="153"/>
      <c r="N59" s="153"/>
      <c r="O59" s="153"/>
      <c r="P59" s="153"/>
      <c r="Q59" s="153"/>
      <c r="R59" s="154"/>
      <c r="S59" s="154"/>
      <c r="T59" s="154"/>
      <c r="U59" s="127"/>
    </row>
    <row r="60" spans="1:21" ht="15" customHeight="1" x14ac:dyDescent="0.25">
      <c r="B60" s="87" t="s">
        <v>59</v>
      </c>
      <c r="C60" s="67">
        <f t="shared" si="9"/>
        <v>122</v>
      </c>
      <c r="D60" s="68">
        <f t="shared" si="9"/>
        <v>103</v>
      </c>
      <c r="E60" s="67">
        <f t="shared" si="10"/>
        <v>225</v>
      </c>
      <c r="F60" s="155"/>
      <c r="G60" s="86" t="s">
        <v>10</v>
      </c>
      <c r="H60" s="67">
        <f>SUM(C62:C70)</f>
        <v>1087</v>
      </c>
      <c r="I60" s="129">
        <f>SUM(D62:D70)</f>
        <v>967</v>
      </c>
      <c r="J60" s="67">
        <f>SUM(E62:E70)</f>
        <v>2054</v>
      </c>
      <c r="K60" s="95"/>
      <c r="L60" s="153"/>
      <c r="M60" s="153"/>
      <c r="N60" s="153"/>
      <c r="O60" s="153"/>
      <c r="P60" s="153"/>
      <c r="Q60" s="153"/>
      <c r="R60" s="154"/>
      <c r="S60" s="154"/>
      <c r="T60" s="154"/>
      <c r="U60" s="127"/>
    </row>
    <row r="61" spans="1:21" ht="15" customHeight="1" thickBot="1" x14ac:dyDescent="0.3">
      <c r="B61" s="87" t="s">
        <v>11</v>
      </c>
      <c r="C61" s="67">
        <f t="shared" si="9"/>
        <v>122</v>
      </c>
      <c r="D61" s="68">
        <f t="shared" si="9"/>
        <v>109</v>
      </c>
      <c r="E61" s="67">
        <f t="shared" si="10"/>
        <v>231</v>
      </c>
      <c r="F61" s="155"/>
      <c r="G61" s="86" t="s">
        <v>12</v>
      </c>
      <c r="H61" s="67">
        <f>SUM(C71:C74)</f>
        <v>299</v>
      </c>
      <c r="I61" s="129">
        <f>SUM(D71:D74)</f>
        <v>248</v>
      </c>
      <c r="J61" s="67">
        <f>SUM(E71:E74)</f>
        <v>547</v>
      </c>
      <c r="K61" s="95"/>
      <c r="L61" s="153"/>
      <c r="M61" s="153"/>
      <c r="N61" s="153"/>
      <c r="O61" s="153"/>
      <c r="P61" s="153"/>
      <c r="Q61" s="153"/>
      <c r="R61" s="154"/>
      <c r="S61" s="154"/>
      <c r="T61" s="154"/>
      <c r="U61" s="127"/>
    </row>
    <row r="62" spans="1:21" ht="15" customHeight="1" thickBot="1" x14ac:dyDescent="0.3">
      <c r="B62" s="87" t="s">
        <v>13</v>
      </c>
      <c r="C62" s="67">
        <f t="shared" si="9"/>
        <v>116</v>
      </c>
      <c r="D62" s="68">
        <f t="shared" si="9"/>
        <v>111</v>
      </c>
      <c r="E62" s="67">
        <f t="shared" si="10"/>
        <v>227</v>
      </c>
      <c r="F62" s="155"/>
      <c r="G62" s="88" t="s">
        <v>14</v>
      </c>
      <c r="H62" s="238">
        <f>SUM(H58:H61)</f>
        <v>1745</v>
      </c>
      <c r="I62" s="238">
        <f t="shared" ref="I62" si="11">SUM(I58:I61)</f>
        <v>1541</v>
      </c>
      <c r="J62" s="89">
        <f t="shared" ref="J62" si="12">SUM(J58:J61)</f>
        <v>3286</v>
      </c>
      <c r="K62" s="95"/>
      <c r="L62" s="153"/>
      <c r="M62" s="153"/>
      <c r="N62" s="153"/>
      <c r="O62" s="153"/>
      <c r="P62" s="153"/>
      <c r="Q62" s="153"/>
      <c r="R62" s="154"/>
      <c r="S62" s="154"/>
      <c r="T62" s="154"/>
      <c r="U62" s="127"/>
    </row>
    <row r="63" spans="1:21" ht="15" customHeight="1" thickBot="1" x14ac:dyDescent="0.3">
      <c r="B63" s="87" t="s">
        <v>15</v>
      </c>
      <c r="C63" s="67">
        <f t="shared" si="9"/>
        <v>110</v>
      </c>
      <c r="D63" s="68">
        <f t="shared" si="9"/>
        <v>103</v>
      </c>
      <c r="E63" s="67">
        <f t="shared" si="10"/>
        <v>213</v>
      </c>
      <c r="F63" s="155"/>
      <c r="G63" s="138"/>
      <c r="H63" s="138"/>
      <c r="I63" s="138"/>
      <c r="J63" s="138"/>
      <c r="K63" s="95"/>
      <c r="L63" s="153"/>
      <c r="M63" s="153"/>
      <c r="N63" s="153"/>
      <c r="O63" s="153"/>
      <c r="P63" s="153"/>
      <c r="Q63" s="153"/>
      <c r="R63" s="154"/>
      <c r="S63" s="154"/>
      <c r="T63" s="154"/>
      <c r="U63" s="127"/>
    </row>
    <row r="64" spans="1:21" ht="15" customHeight="1" x14ac:dyDescent="0.25">
      <c r="B64" s="87" t="s">
        <v>16</v>
      </c>
      <c r="C64" s="67">
        <f t="shared" si="9"/>
        <v>110</v>
      </c>
      <c r="D64" s="68">
        <f t="shared" si="9"/>
        <v>96</v>
      </c>
      <c r="E64" s="67">
        <f t="shared" si="10"/>
        <v>206</v>
      </c>
      <c r="F64" s="155"/>
      <c r="G64" s="123" t="s">
        <v>145</v>
      </c>
      <c r="H64" s="66">
        <f t="shared" ref="H64:H75" si="13">ROUND(H15*36%,0)</f>
        <v>7</v>
      </c>
      <c r="I64" s="240" t="s">
        <v>60</v>
      </c>
      <c r="J64" s="66">
        <f>SUM(C62:C66)</f>
        <v>571</v>
      </c>
      <c r="K64" s="95"/>
      <c r="L64" s="153"/>
      <c r="M64" s="153"/>
      <c r="N64" s="153"/>
      <c r="O64" s="153"/>
      <c r="P64" s="153"/>
      <c r="Q64" s="153"/>
      <c r="R64" s="154"/>
      <c r="S64" s="154"/>
      <c r="T64" s="154"/>
      <c r="U64" s="127"/>
    </row>
    <row r="65" spans="2:21" ht="15" customHeight="1" thickBot="1" x14ac:dyDescent="0.3">
      <c r="B65" s="87" t="s">
        <v>17</v>
      </c>
      <c r="C65" s="67">
        <f t="shared" si="9"/>
        <v>103</v>
      </c>
      <c r="D65" s="68">
        <f t="shared" si="9"/>
        <v>98</v>
      </c>
      <c r="E65" s="67">
        <f t="shared" si="10"/>
        <v>201</v>
      </c>
      <c r="F65" s="155"/>
      <c r="G65" s="124" t="s">
        <v>146</v>
      </c>
      <c r="H65" s="67">
        <f t="shared" si="13"/>
        <v>14</v>
      </c>
      <c r="I65" s="241" t="s">
        <v>61</v>
      </c>
      <c r="J65" s="51">
        <f>SUM(D67:D70)</f>
        <v>442</v>
      </c>
      <c r="K65" s="95"/>
      <c r="L65" s="153"/>
      <c r="M65" s="153"/>
      <c r="N65" s="153"/>
      <c r="O65" s="153"/>
      <c r="P65" s="153"/>
      <c r="Q65" s="153"/>
      <c r="R65" s="154"/>
      <c r="S65" s="154"/>
      <c r="T65" s="154"/>
      <c r="U65" s="127"/>
    </row>
    <row r="66" spans="2:21" ht="15" customHeight="1" thickBot="1" x14ac:dyDescent="0.3">
      <c r="B66" s="87" t="s">
        <v>18</v>
      </c>
      <c r="C66" s="67">
        <f t="shared" si="9"/>
        <v>132</v>
      </c>
      <c r="D66" s="68">
        <f t="shared" si="9"/>
        <v>117</v>
      </c>
      <c r="E66" s="67">
        <f t="shared" si="10"/>
        <v>249</v>
      </c>
      <c r="F66" s="155"/>
      <c r="G66" s="124" t="s">
        <v>147</v>
      </c>
      <c r="H66" s="67">
        <f t="shared" si="13"/>
        <v>18</v>
      </c>
      <c r="I66" s="100"/>
      <c r="J66" s="90"/>
      <c r="K66" s="95"/>
      <c r="L66" s="153"/>
      <c r="M66" s="153"/>
      <c r="N66" s="153"/>
      <c r="O66" s="153"/>
      <c r="P66" s="153"/>
      <c r="Q66" s="153"/>
      <c r="R66" s="154"/>
      <c r="S66" s="154"/>
      <c r="T66" s="154"/>
      <c r="U66" s="127"/>
    </row>
    <row r="67" spans="2:21" ht="15" customHeight="1" x14ac:dyDescent="0.25">
      <c r="B67" s="87" t="s">
        <v>19</v>
      </c>
      <c r="C67" s="67">
        <f t="shared" si="9"/>
        <v>141</v>
      </c>
      <c r="D67" s="68">
        <f t="shared" si="9"/>
        <v>114</v>
      </c>
      <c r="E67" s="67">
        <f t="shared" si="10"/>
        <v>255</v>
      </c>
      <c r="F67" s="158"/>
      <c r="G67" s="124" t="s">
        <v>89</v>
      </c>
      <c r="H67" s="67">
        <f t="shared" si="13"/>
        <v>18</v>
      </c>
      <c r="I67" s="123" t="s">
        <v>148</v>
      </c>
      <c r="J67" s="184">
        <f>+H71+H72+H73+E60+E61</f>
        <v>554</v>
      </c>
      <c r="K67" s="95"/>
      <c r="L67" s="153"/>
      <c r="M67" s="153"/>
      <c r="N67" s="153"/>
      <c r="O67" s="153"/>
      <c r="P67" s="153"/>
      <c r="Q67" s="153"/>
      <c r="R67" s="154"/>
      <c r="S67" s="154"/>
      <c r="T67" s="154"/>
      <c r="U67" s="127"/>
    </row>
    <row r="68" spans="2:21" ht="15" customHeight="1" thickBot="1" x14ac:dyDescent="0.3">
      <c r="B68" s="87" t="s">
        <v>20</v>
      </c>
      <c r="C68" s="67">
        <f t="shared" si="9"/>
        <v>129</v>
      </c>
      <c r="D68" s="68">
        <f t="shared" si="9"/>
        <v>111</v>
      </c>
      <c r="E68" s="67">
        <f t="shared" si="10"/>
        <v>240</v>
      </c>
      <c r="F68" s="155"/>
      <c r="G68" s="124" t="s">
        <v>90</v>
      </c>
      <c r="H68" s="67">
        <f t="shared" si="13"/>
        <v>17</v>
      </c>
      <c r="I68" s="239" t="s">
        <v>64</v>
      </c>
      <c r="J68" s="185">
        <f>SUM(E58:E61)</f>
        <v>685</v>
      </c>
      <c r="K68" s="95"/>
      <c r="L68" s="153"/>
      <c r="M68" s="153"/>
      <c r="N68" s="153"/>
      <c r="O68" s="153"/>
      <c r="P68" s="153"/>
      <c r="Q68" s="153"/>
      <c r="R68" s="154"/>
      <c r="S68" s="154"/>
      <c r="T68" s="154"/>
      <c r="U68" s="127"/>
    </row>
    <row r="69" spans="2:21" ht="15" customHeight="1" x14ac:dyDescent="0.25">
      <c r="B69" s="87" t="s">
        <v>21</v>
      </c>
      <c r="C69" s="67">
        <f t="shared" si="9"/>
        <v>134</v>
      </c>
      <c r="D69" s="68">
        <f t="shared" si="9"/>
        <v>121</v>
      </c>
      <c r="E69" s="67">
        <f t="shared" si="10"/>
        <v>255</v>
      </c>
      <c r="F69" s="155"/>
      <c r="G69" s="124" t="s">
        <v>152</v>
      </c>
      <c r="H69" s="67">
        <f t="shared" si="13"/>
        <v>24</v>
      </c>
      <c r="I69" s="138"/>
      <c r="J69" s="138"/>
      <c r="K69" s="95"/>
      <c r="L69" s="153"/>
      <c r="M69" s="153"/>
      <c r="N69" s="153"/>
      <c r="O69" s="153"/>
      <c r="P69" s="153"/>
      <c r="Q69" s="153"/>
      <c r="R69" s="154"/>
      <c r="S69" s="154"/>
      <c r="T69" s="154"/>
      <c r="U69" s="127"/>
    </row>
    <row r="70" spans="2:21" ht="15" customHeight="1" x14ac:dyDescent="0.25">
      <c r="B70" s="87" t="s">
        <v>22</v>
      </c>
      <c r="C70" s="67">
        <f t="shared" si="9"/>
        <v>112</v>
      </c>
      <c r="D70" s="68">
        <f t="shared" si="9"/>
        <v>96</v>
      </c>
      <c r="E70" s="67">
        <f t="shared" si="10"/>
        <v>208</v>
      </c>
      <c r="F70" s="155"/>
      <c r="G70" s="124" t="s">
        <v>57</v>
      </c>
      <c r="H70" s="67">
        <f t="shared" si="13"/>
        <v>32</v>
      </c>
      <c r="I70" s="138"/>
      <c r="J70" s="138"/>
      <c r="K70" s="95"/>
      <c r="L70" s="153"/>
      <c r="M70" s="153"/>
      <c r="N70" s="153"/>
      <c r="O70" s="153"/>
      <c r="P70" s="153"/>
      <c r="Q70" s="153"/>
      <c r="R70" s="154"/>
      <c r="S70" s="154"/>
      <c r="T70" s="154"/>
      <c r="U70" s="127"/>
    </row>
    <row r="71" spans="2:21" ht="15" customHeight="1" x14ac:dyDescent="0.25">
      <c r="B71" s="87" t="s">
        <v>23</v>
      </c>
      <c r="C71" s="67">
        <f t="shared" si="9"/>
        <v>93</v>
      </c>
      <c r="D71" s="68">
        <f t="shared" si="9"/>
        <v>80</v>
      </c>
      <c r="E71" s="67">
        <f t="shared" si="10"/>
        <v>173</v>
      </c>
      <c r="F71" s="155"/>
      <c r="G71" s="124" t="s">
        <v>151</v>
      </c>
      <c r="H71" s="67">
        <f t="shared" si="13"/>
        <v>32</v>
      </c>
      <c r="I71" s="138"/>
      <c r="J71" s="138"/>
      <c r="K71" s="95"/>
      <c r="L71" s="153"/>
      <c r="M71" s="153"/>
      <c r="N71" s="153"/>
      <c r="O71" s="153"/>
      <c r="P71" s="153"/>
      <c r="Q71" s="153"/>
      <c r="R71" s="154"/>
      <c r="S71" s="154"/>
      <c r="T71" s="154"/>
      <c r="U71" s="127"/>
    </row>
    <row r="72" spans="2:21" ht="15" customHeight="1" x14ac:dyDescent="0.25">
      <c r="B72" s="87" t="s">
        <v>24</v>
      </c>
      <c r="C72" s="67">
        <f t="shared" si="9"/>
        <v>76</v>
      </c>
      <c r="D72" s="68">
        <f t="shared" si="9"/>
        <v>64</v>
      </c>
      <c r="E72" s="67">
        <f t="shared" si="10"/>
        <v>140</v>
      </c>
      <c r="F72" s="155"/>
      <c r="G72" s="124" t="s">
        <v>153</v>
      </c>
      <c r="H72" s="67">
        <f t="shared" si="13"/>
        <v>34</v>
      </c>
      <c r="I72" s="138"/>
      <c r="J72" s="138"/>
      <c r="K72" s="95"/>
      <c r="L72" s="153"/>
      <c r="M72" s="153"/>
      <c r="N72" s="153"/>
      <c r="O72" s="153"/>
      <c r="P72" s="153"/>
      <c r="Q72" s="153"/>
      <c r="R72" s="154"/>
      <c r="S72" s="154"/>
      <c r="T72" s="154"/>
      <c r="U72" s="127"/>
    </row>
    <row r="73" spans="2:21" ht="15" customHeight="1" x14ac:dyDescent="0.25">
      <c r="B73" s="87" t="s">
        <v>25</v>
      </c>
      <c r="C73" s="67">
        <f t="shared" si="9"/>
        <v>55</v>
      </c>
      <c r="D73" s="68">
        <f t="shared" si="9"/>
        <v>42</v>
      </c>
      <c r="E73" s="67">
        <f t="shared" si="10"/>
        <v>97</v>
      </c>
      <c r="F73" s="158"/>
      <c r="G73" s="124" t="s">
        <v>154</v>
      </c>
      <c r="H73" s="67">
        <f t="shared" si="13"/>
        <v>32</v>
      </c>
      <c r="I73" s="138"/>
      <c r="J73" s="138"/>
      <c r="K73" s="95"/>
      <c r="L73" s="153"/>
      <c r="M73" s="153"/>
      <c r="N73" s="153"/>
      <c r="O73" s="153"/>
      <c r="P73" s="153"/>
      <c r="Q73" s="153"/>
      <c r="R73" s="154"/>
      <c r="S73" s="154"/>
      <c r="T73" s="154"/>
      <c r="U73" s="127"/>
    </row>
    <row r="74" spans="2:21" ht="15" customHeight="1" x14ac:dyDescent="0.25">
      <c r="B74" s="87" t="s">
        <v>26</v>
      </c>
      <c r="C74" s="67">
        <f t="shared" si="9"/>
        <v>75</v>
      </c>
      <c r="D74" s="68">
        <f t="shared" si="9"/>
        <v>62</v>
      </c>
      <c r="E74" s="67">
        <f t="shared" si="10"/>
        <v>137</v>
      </c>
      <c r="F74" s="155"/>
      <c r="G74" s="124" t="s">
        <v>58</v>
      </c>
      <c r="H74" s="67">
        <f t="shared" si="13"/>
        <v>50</v>
      </c>
      <c r="I74" s="138"/>
      <c r="J74" s="138"/>
      <c r="K74" s="95"/>
      <c r="L74" s="153"/>
      <c r="M74" s="153"/>
      <c r="N74" s="153"/>
      <c r="O74" s="153"/>
      <c r="P74" s="153"/>
      <c r="Q74" s="153"/>
      <c r="R74" s="154"/>
      <c r="S74" s="154"/>
      <c r="T74" s="154"/>
      <c r="U74" s="127"/>
    </row>
    <row r="75" spans="2:21" ht="15" customHeight="1" thickBot="1" x14ac:dyDescent="0.3">
      <c r="B75" s="87" t="s">
        <v>97</v>
      </c>
      <c r="C75" s="67">
        <f t="shared" si="9"/>
        <v>0</v>
      </c>
      <c r="D75" s="68">
        <f t="shared" si="9"/>
        <v>0</v>
      </c>
      <c r="E75" s="67">
        <f>SUM(C75:D75)</f>
        <v>0</v>
      </c>
      <c r="F75" s="68"/>
      <c r="G75" s="239" t="s">
        <v>63</v>
      </c>
      <c r="H75" s="51">
        <f t="shared" si="13"/>
        <v>49</v>
      </c>
      <c r="I75" s="135"/>
      <c r="J75" s="138"/>
      <c r="K75" s="95"/>
      <c r="L75" s="153"/>
      <c r="M75" s="153"/>
      <c r="N75" s="153"/>
      <c r="O75" s="153"/>
      <c r="P75" s="153"/>
      <c r="Q75" s="153"/>
      <c r="R75" s="154"/>
      <c r="S75" s="154"/>
      <c r="T75" s="154"/>
      <c r="U75" s="127"/>
    </row>
    <row r="76" spans="2:21" ht="15" customHeight="1" thickBot="1" x14ac:dyDescent="0.3">
      <c r="B76" s="125" t="s">
        <v>14</v>
      </c>
      <c r="C76" s="89">
        <f>SUM(C58:C75)</f>
        <v>1745</v>
      </c>
      <c r="D76" s="89">
        <f>SUM(D58:D75)</f>
        <v>1541</v>
      </c>
      <c r="E76" s="89">
        <f>SUM(E58:E75)</f>
        <v>3286</v>
      </c>
      <c r="F76" s="150">
        <v>0.36</v>
      </c>
      <c r="G76" s="155"/>
      <c r="H76" s="155"/>
      <c r="I76" s="155"/>
      <c r="J76" s="155"/>
      <c r="K76" s="96"/>
      <c r="L76" s="154"/>
      <c r="M76" s="154"/>
      <c r="N76" s="154"/>
      <c r="O76" s="154"/>
      <c r="P76" s="154"/>
      <c r="Q76" s="154"/>
      <c r="R76" s="154"/>
      <c r="S76" s="154"/>
      <c r="T76" s="154"/>
      <c r="U76" s="127"/>
    </row>
    <row r="77" spans="2:21" ht="14.25" customHeight="1" x14ac:dyDescent="0.25">
      <c r="B77" s="107"/>
      <c r="C77" s="107"/>
      <c r="D77" s="107"/>
      <c r="E77" s="107"/>
      <c r="F77" s="107"/>
      <c r="G77" s="265"/>
      <c r="H77" s="265"/>
      <c r="I77" s="265"/>
      <c r="J77" s="265"/>
    </row>
    <row r="78" spans="2:21" ht="14.25" customHeight="1" x14ac:dyDescent="0.25">
      <c r="B78" s="107"/>
      <c r="C78" s="107"/>
      <c r="D78" s="107"/>
      <c r="E78" s="107"/>
      <c r="F78" s="107"/>
      <c r="G78" s="265"/>
      <c r="H78" s="265"/>
      <c r="I78" s="265"/>
      <c r="J78" s="265"/>
    </row>
    <row r="79" spans="2:21" ht="15.75" thickBot="1" x14ac:dyDescent="0.3">
      <c r="B79" s="47" t="s">
        <v>113</v>
      </c>
      <c r="G79" s="107"/>
      <c r="H79" s="107"/>
      <c r="I79" s="107"/>
      <c r="J79" s="107"/>
    </row>
    <row r="80" spans="2:21" ht="28.5" customHeight="1" thickBot="1" x14ac:dyDescent="0.3">
      <c r="B80" s="271" t="s">
        <v>1</v>
      </c>
      <c r="C80" s="273" t="s">
        <v>87</v>
      </c>
      <c r="D80" s="274"/>
      <c r="E80" s="275"/>
      <c r="F80" s="135"/>
      <c r="G80" s="271" t="s">
        <v>45</v>
      </c>
      <c r="H80" s="273" t="s">
        <v>87</v>
      </c>
      <c r="I80" s="274"/>
      <c r="J80" s="275"/>
    </row>
    <row r="81" spans="2:10" ht="15.75" thickBot="1" x14ac:dyDescent="0.3">
      <c r="B81" s="272"/>
      <c r="C81" s="141" t="s">
        <v>2</v>
      </c>
      <c r="D81" s="142" t="s">
        <v>3</v>
      </c>
      <c r="E81" s="143" t="s">
        <v>4</v>
      </c>
      <c r="F81" s="135"/>
      <c r="G81" s="272"/>
      <c r="H81" s="141" t="s">
        <v>2</v>
      </c>
      <c r="I81" s="142" t="s">
        <v>3</v>
      </c>
      <c r="J81" s="143" t="s">
        <v>4</v>
      </c>
    </row>
    <row r="82" spans="2:10" x14ac:dyDescent="0.25">
      <c r="B82" s="110" t="s">
        <v>32</v>
      </c>
      <c r="C82" s="111">
        <v>41</v>
      </c>
      <c r="D82" s="112">
        <v>47</v>
      </c>
      <c r="E82" s="66">
        <f t="shared" ref="E82:E99" si="14">SUM(C82:D82)</f>
        <v>88</v>
      </c>
      <c r="F82" s="144"/>
      <c r="G82" s="113" t="s">
        <v>6</v>
      </c>
      <c r="H82" s="57">
        <f>SUM(C82:C83)</f>
        <v>152</v>
      </c>
      <c r="I82" s="66">
        <f>SUM(D82:D83)</f>
        <v>141</v>
      </c>
      <c r="J82" s="66">
        <f>SUM(H82:I82)</f>
        <v>293</v>
      </c>
    </row>
    <row r="83" spans="2:10" x14ac:dyDescent="0.25">
      <c r="B83" s="114" t="s">
        <v>7</v>
      </c>
      <c r="C83" s="115">
        <v>111</v>
      </c>
      <c r="D83" s="112">
        <v>94</v>
      </c>
      <c r="E83" s="67">
        <f t="shared" si="14"/>
        <v>205</v>
      </c>
      <c r="F83" s="135"/>
      <c r="G83" s="116" t="s">
        <v>8</v>
      </c>
      <c r="H83" s="57">
        <f>SUM(C84:C85)</f>
        <v>307</v>
      </c>
      <c r="I83" s="67">
        <f>SUM(D84:D85)</f>
        <v>292</v>
      </c>
      <c r="J83" s="67">
        <f>SUM(H83:I83)</f>
        <v>599</v>
      </c>
    </row>
    <row r="84" spans="2:10" x14ac:dyDescent="0.25">
      <c r="B84" s="110" t="s">
        <v>59</v>
      </c>
      <c r="C84" s="115">
        <v>156</v>
      </c>
      <c r="D84" s="112">
        <v>145</v>
      </c>
      <c r="E84" s="67">
        <f t="shared" si="14"/>
        <v>301</v>
      </c>
      <c r="F84" s="135"/>
      <c r="G84" s="116" t="s">
        <v>10</v>
      </c>
      <c r="H84" s="57">
        <f>SUM(C86:C94)</f>
        <v>1510</v>
      </c>
      <c r="I84" s="67">
        <f>SUM(D86:D94)</f>
        <v>1263</v>
      </c>
      <c r="J84" s="67">
        <f>SUM(H84:I84)</f>
        <v>2773</v>
      </c>
    </row>
    <row r="85" spans="2:10" ht="15.75" thickBot="1" x14ac:dyDescent="0.3">
      <c r="B85" s="110" t="s">
        <v>11</v>
      </c>
      <c r="C85" s="115">
        <v>151</v>
      </c>
      <c r="D85" s="112">
        <v>147</v>
      </c>
      <c r="E85" s="67">
        <f t="shared" si="14"/>
        <v>298</v>
      </c>
      <c r="F85" s="135"/>
      <c r="G85" s="116" t="s">
        <v>12</v>
      </c>
      <c r="H85" s="57">
        <f>SUM(C95:C98)</f>
        <v>347</v>
      </c>
      <c r="I85" s="67">
        <f>SUM(D95:D98)</f>
        <v>298</v>
      </c>
      <c r="J85" s="67">
        <f>SUM(H85:I85)</f>
        <v>645</v>
      </c>
    </row>
    <row r="86" spans="2:10" ht="15.75" thickBot="1" x14ac:dyDescent="0.3">
      <c r="B86" s="110" t="s">
        <v>13</v>
      </c>
      <c r="C86" s="115">
        <v>181</v>
      </c>
      <c r="D86" s="112">
        <v>162</v>
      </c>
      <c r="E86" s="67">
        <f t="shared" si="14"/>
        <v>343</v>
      </c>
      <c r="F86" s="135"/>
      <c r="G86" s="117" t="s">
        <v>14</v>
      </c>
      <c r="H86" s="69">
        <f>SUM(H82:H85)</f>
        <v>2316</v>
      </c>
      <c r="I86" s="69">
        <f t="shared" ref="I86:J86" si="15">SUM(I82:I85)</f>
        <v>1994</v>
      </c>
      <c r="J86" s="69">
        <f t="shared" si="15"/>
        <v>4310</v>
      </c>
    </row>
    <row r="87" spans="2:10" ht="15.75" thickBot="1" x14ac:dyDescent="0.3">
      <c r="B87" s="110" t="s">
        <v>15</v>
      </c>
      <c r="C87" s="115">
        <v>137</v>
      </c>
      <c r="D87" s="112">
        <v>136</v>
      </c>
      <c r="E87" s="67">
        <f t="shared" si="14"/>
        <v>273</v>
      </c>
      <c r="F87" s="135"/>
      <c r="G87" s="138"/>
      <c r="H87" s="138"/>
      <c r="I87" s="138"/>
      <c r="J87" s="138"/>
    </row>
    <row r="88" spans="2:10" x14ac:dyDescent="0.25">
      <c r="B88" s="110" t="s">
        <v>16</v>
      </c>
      <c r="C88" s="115">
        <v>141</v>
      </c>
      <c r="D88" s="112">
        <v>125</v>
      </c>
      <c r="E88" s="67">
        <f t="shared" si="14"/>
        <v>266</v>
      </c>
      <c r="F88" s="135"/>
      <c r="G88" s="166" t="s">
        <v>145</v>
      </c>
      <c r="H88" s="231">
        <v>11</v>
      </c>
      <c r="I88" s="242" t="s">
        <v>60</v>
      </c>
      <c r="J88" s="66">
        <f>SUM(C86:C90)</f>
        <v>800</v>
      </c>
    </row>
    <row r="89" spans="2:10" ht="15.75" thickBot="1" x14ac:dyDescent="0.3">
      <c r="B89" s="110" t="s">
        <v>17</v>
      </c>
      <c r="C89" s="115">
        <v>163</v>
      </c>
      <c r="D89" s="112">
        <v>122</v>
      </c>
      <c r="E89" s="67">
        <f t="shared" si="14"/>
        <v>285</v>
      </c>
      <c r="F89" s="135"/>
      <c r="G89" s="167" t="s">
        <v>146</v>
      </c>
      <c r="H89" s="232">
        <v>11</v>
      </c>
      <c r="I89" s="243" t="s">
        <v>61</v>
      </c>
      <c r="J89" s="51">
        <f>SUM(D91:D94)</f>
        <v>560</v>
      </c>
    </row>
    <row r="90" spans="2:10" ht="15.75" thickBot="1" x14ac:dyDescent="0.3">
      <c r="B90" s="110" t="s">
        <v>18</v>
      </c>
      <c r="C90" s="115">
        <v>178</v>
      </c>
      <c r="D90" s="112">
        <v>158</v>
      </c>
      <c r="E90" s="67">
        <f t="shared" si="14"/>
        <v>336</v>
      </c>
      <c r="F90" s="135"/>
      <c r="G90" s="167" t="s">
        <v>147</v>
      </c>
      <c r="H90" s="232">
        <v>25</v>
      </c>
      <c r="I90" s="100"/>
      <c r="J90" s="90"/>
    </row>
    <row r="91" spans="2:10" x14ac:dyDescent="0.25">
      <c r="B91" s="110" t="s">
        <v>19</v>
      </c>
      <c r="C91" s="115">
        <v>199</v>
      </c>
      <c r="D91" s="112">
        <v>137</v>
      </c>
      <c r="E91" s="67">
        <f t="shared" si="14"/>
        <v>336</v>
      </c>
      <c r="F91" s="135"/>
      <c r="G91" s="167" t="s">
        <v>89</v>
      </c>
      <c r="H91" s="232">
        <v>23</v>
      </c>
      <c r="I91" s="166" t="s">
        <v>148</v>
      </c>
      <c r="J91" s="184">
        <f>+H95+H96+H97+E84+E85</f>
        <v>730</v>
      </c>
    </row>
    <row r="92" spans="2:10" ht="15.75" thickBot="1" x14ac:dyDescent="0.3">
      <c r="B92" s="110" t="s">
        <v>20</v>
      </c>
      <c r="C92" s="115">
        <v>183</v>
      </c>
      <c r="D92" s="112">
        <v>149</v>
      </c>
      <c r="E92" s="67">
        <f t="shared" si="14"/>
        <v>332</v>
      </c>
      <c r="F92" s="135"/>
      <c r="G92" s="167" t="s">
        <v>90</v>
      </c>
      <c r="H92" s="232">
        <v>18</v>
      </c>
      <c r="I92" s="171" t="s">
        <v>64</v>
      </c>
      <c r="J92" s="185">
        <f>SUM(E82:E85)</f>
        <v>892</v>
      </c>
    </row>
    <row r="93" spans="2:10" x14ac:dyDescent="0.25">
      <c r="B93" s="110" t="s">
        <v>21</v>
      </c>
      <c r="C93" s="115">
        <v>190</v>
      </c>
      <c r="D93" s="112">
        <v>149</v>
      </c>
      <c r="E93" s="67">
        <f t="shared" si="14"/>
        <v>339</v>
      </c>
      <c r="F93" s="135"/>
      <c r="G93" s="167" t="s">
        <v>152</v>
      </c>
      <c r="H93" s="232">
        <v>26</v>
      </c>
      <c r="I93" s="138"/>
      <c r="J93" s="138"/>
    </row>
    <row r="94" spans="2:10" x14ac:dyDescent="0.25">
      <c r="B94" s="110" t="s">
        <v>22</v>
      </c>
      <c r="C94" s="115">
        <v>138</v>
      </c>
      <c r="D94" s="112">
        <v>125</v>
      </c>
      <c r="E94" s="67">
        <f t="shared" si="14"/>
        <v>263</v>
      </c>
      <c r="F94" s="135"/>
      <c r="G94" s="167" t="s">
        <v>57</v>
      </c>
      <c r="H94" s="232">
        <v>48</v>
      </c>
      <c r="I94" s="138"/>
      <c r="J94" s="138"/>
    </row>
    <row r="95" spans="2:10" x14ac:dyDescent="0.25">
      <c r="B95" s="110" t="s">
        <v>23</v>
      </c>
      <c r="C95" s="115">
        <v>112</v>
      </c>
      <c r="D95" s="112">
        <v>102</v>
      </c>
      <c r="E95" s="67">
        <f t="shared" si="14"/>
        <v>214</v>
      </c>
      <c r="F95" s="135"/>
      <c r="G95" s="167" t="s">
        <v>151</v>
      </c>
      <c r="H95" s="232">
        <v>43</v>
      </c>
      <c r="I95" s="138"/>
      <c r="J95" s="138"/>
    </row>
    <row r="96" spans="2:10" x14ac:dyDescent="0.25">
      <c r="B96" s="110" t="s">
        <v>24</v>
      </c>
      <c r="C96" s="115">
        <v>98</v>
      </c>
      <c r="D96" s="112">
        <v>73</v>
      </c>
      <c r="E96" s="67">
        <f t="shared" si="14"/>
        <v>171</v>
      </c>
      <c r="F96" s="135"/>
      <c r="G96" s="167" t="s">
        <v>153</v>
      </c>
      <c r="H96" s="232">
        <v>47</v>
      </c>
      <c r="I96" s="138"/>
      <c r="J96" s="138"/>
    </row>
    <row r="97" spans="1:10" x14ac:dyDescent="0.25">
      <c r="B97" s="110" t="s">
        <v>25</v>
      </c>
      <c r="C97" s="115">
        <v>54</v>
      </c>
      <c r="D97" s="112">
        <v>52</v>
      </c>
      <c r="E97" s="67">
        <f t="shared" si="14"/>
        <v>106</v>
      </c>
      <c r="F97" s="135"/>
      <c r="G97" s="167" t="s">
        <v>154</v>
      </c>
      <c r="H97" s="232">
        <v>41</v>
      </c>
      <c r="I97" s="138"/>
      <c r="J97" s="138"/>
    </row>
    <row r="98" spans="1:10" ht="15.75" customHeight="1" x14ac:dyDescent="0.25">
      <c r="B98" s="110" t="s">
        <v>26</v>
      </c>
      <c r="C98" s="115">
        <v>83</v>
      </c>
      <c r="D98" s="112">
        <v>71</v>
      </c>
      <c r="E98" s="67">
        <f t="shared" si="14"/>
        <v>154</v>
      </c>
      <c r="F98" s="135"/>
      <c r="G98" s="167" t="s">
        <v>58</v>
      </c>
      <c r="H98" s="232">
        <v>67</v>
      </c>
      <c r="I98" s="138"/>
      <c r="J98" s="138"/>
    </row>
    <row r="99" spans="1:10" ht="15.75" customHeight="1" thickBot="1" x14ac:dyDescent="0.3">
      <c r="B99" s="110" t="s">
        <v>97</v>
      </c>
      <c r="C99" s="51">
        <v>1</v>
      </c>
      <c r="D99" s="51">
        <v>0</v>
      </c>
      <c r="E99" s="67">
        <f t="shared" si="14"/>
        <v>1</v>
      </c>
      <c r="F99" s="135"/>
      <c r="G99" s="171" t="s">
        <v>63</v>
      </c>
      <c r="H99" s="233">
        <v>68</v>
      </c>
      <c r="I99" s="135"/>
      <c r="J99" s="138"/>
    </row>
    <row r="100" spans="1:10" ht="15.75" thickBot="1" x14ac:dyDescent="0.3">
      <c r="B100" s="119" t="s">
        <v>14</v>
      </c>
      <c r="C100" s="70">
        <f>SUM(C82:C99)</f>
        <v>2317</v>
      </c>
      <c r="D100" s="70">
        <f>SUM(D82:D99)</f>
        <v>1994</v>
      </c>
      <c r="E100" s="70">
        <f>SUM(E82:E99)</f>
        <v>4311</v>
      </c>
      <c r="F100" s="135"/>
      <c r="G100" s="135"/>
      <c r="H100" s="135"/>
      <c r="I100" s="138"/>
      <c r="J100" s="138"/>
    </row>
    <row r="101" spans="1:10" x14ac:dyDescent="0.25">
      <c r="A101" s="135"/>
      <c r="B101" s="145"/>
      <c r="C101" s="135"/>
      <c r="D101" s="135"/>
      <c r="E101" s="135"/>
      <c r="F101" s="135"/>
      <c r="I101" s="138"/>
      <c r="J101" s="138"/>
    </row>
    <row r="102" spans="1:10" x14ac:dyDescent="0.25">
      <c r="A102" s="135"/>
      <c r="B102" s="135"/>
      <c r="C102" s="135"/>
      <c r="D102" s="135"/>
      <c r="E102" s="135"/>
      <c r="F102" s="135"/>
      <c r="G102" s="120"/>
      <c r="H102" s="138"/>
      <c r="I102" s="138"/>
      <c r="J102" s="138"/>
    </row>
    <row r="103" spans="1:10" ht="15.75" thickBot="1" x14ac:dyDescent="0.3">
      <c r="B103" s="47" t="s">
        <v>114</v>
      </c>
      <c r="J103" s="146"/>
    </row>
    <row r="104" spans="1:10" ht="28.5" customHeight="1" thickBot="1" x14ac:dyDescent="0.3">
      <c r="B104" s="271" t="s">
        <v>1</v>
      </c>
      <c r="C104" s="273" t="s">
        <v>88</v>
      </c>
      <c r="D104" s="274"/>
      <c r="E104" s="275"/>
      <c r="F104" s="135"/>
      <c r="G104" s="271" t="s">
        <v>45</v>
      </c>
      <c r="H104" s="273" t="s">
        <v>88</v>
      </c>
      <c r="I104" s="274"/>
      <c r="J104" s="275"/>
    </row>
    <row r="105" spans="1:10" ht="15.75" thickBot="1" x14ac:dyDescent="0.3">
      <c r="B105" s="272"/>
      <c r="C105" s="141" t="s">
        <v>2</v>
      </c>
      <c r="D105" s="142" t="s">
        <v>3</v>
      </c>
      <c r="E105" s="143" t="s">
        <v>4</v>
      </c>
      <c r="F105" s="135"/>
      <c r="G105" s="272"/>
      <c r="H105" s="141" t="s">
        <v>2</v>
      </c>
      <c r="I105" s="142" t="s">
        <v>3</v>
      </c>
      <c r="J105" s="143" t="s">
        <v>4</v>
      </c>
    </row>
    <row r="106" spans="1:10" x14ac:dyDescent="0.25">
      <c r="B106" s="110" t="s">
        <v>32</v>
      </c>
      <c r="C106" s="111">
        <v>46</v>
      </c>
      <c r="D106" s="112">
        <v>51</v>
      </c>
      <c r="E106" s="66">
        <f t="shared" ref="E106:E123" si="16">SUM(C106:D106)</f>
        <v>97</v>
      </c>
      <c r="F106" s="144"/>
      <c r="G106" s="113" t="s">
        <v>6</v>
      </c>
      <c r="H106" s="57">
        <f>SUM(C106:C107)</f>
        <v>123</v>
      </c>
      <c r="I106" s="66">
        <f>SUM(D106:D107)</f>
        <v>124</v>
      </c>
      <c r="J106" s="66">
        <f>SUM(H106:I106)</f>
        <v>247</v>
      </c>
    </row>
    <row r="107" spans="1:10" x14ac:dyDescent="0.25">
      <c r="B107" s="114" t="s">
        <v>7</v>
      </c>
      <c r="C107" s="115">
        <v>77</v>
      </c>
      <c r="D107" s="112">
        <v>73</v>
      </c>
      <c r="E107" s="67">
        <f t="shared" si="16"/>
        <v>150</v>
      </c>
      <c r="F107" s="135"/>
      <c r="G107" s="116" t="s">
        <v>8</v>
      </c>
      <c r="H107" s="57">
        <f>SUM(C108:C109)</f>
        <v>264</v>
      </c>
      <c r="I107" s="67">
        <f>SUM(D108:D109)</f>
        <v>211</v>
      </c>
      <c r="J107" s="67">
        <f>SUM(H107:I107)</f>
        <v>475</v>
      </c>
    </row>
    <row r="108" spans="1:10" x14ac:dyDescent="0.25">
      <c r="B108" s="110" t="s">
        <v>59</v>
      </c>
      <c r="C108" s="115">
        <v>115</v>
      </c>
      <c r="D108" s="112">
        <v>100</v>
      </c>
      <c r="E108" s="67">
        <f t="shared" si="16"/>
        <v>215</v>
      </c>
      <c r="F108" s="135"/>
      <c r="G108" s="116" t="s">
        <v>10</v>
      </c>
      <c r="H108" s="57">
        <f>SUM(C110:C118)</f>
        <v>1083</v>
      </c>
      <c r="I108" s="67">
        <f>SUM(D110:D118)</f>
        <v>999</v>
      </c>
      <c r="J108" s="67">
        <f>SUM(H108:I108)</f>
        <v>2082</v>
      </c>
    </row>
    <row r="109" spans="1:10" ht="15.75" thickBot="1" x14ac:dyDescent="0.3">
      <c r="B109" s="110" t="s">
        <v>11</v>
      </c>
      <c r="C109" s="115">
        <v>149</v>
      </c>
      <c r="D109" s="112">
        <v>111</v>
      </c>
      <c r="E109" s="67">
        <f t="shared" si="16"/>
        <v>260</v>
      </c>
      <c r="F109" s="135"/>
      <c r="G109" s="116" t="s">
        <v>12</v>
      </c>
      <c r="H109" s="57">
        <f>SUM(C119:C122)</f>
        <v>323</v>
      </c>
      <c r="I109" s="67">
        <f>SUM(D119:D122)</f>
        <v>255</v>
      </c>
      <c r="J109" s="67">
        <f>SUM(H109:I109)</f>
        <v>578</v>
      </c>
    </row>
    <row r="110" spans="1:10" ht="15.75" thickBot="1" x14ac:dyDescent="0.3">
      <c r="B110" s="110" t="s">
        <v>13</v>
      </c>
      <c r="C110" s="115">
        <v>92</v>
      </c>
      <c r="D110" s="112">
        <v>100</v>
      </c>
      <c r="E110" s="67">
        <f t="shared" si="16"/>
        <v>192</v>
      </c>
      <c r="F110" s="135"/>
      <c r="G110" s="117" t="s">
        <v>14</v>
      </c>
      <c r="H110" s="69">
        <f>SUM(H106:H109)</f>
        <v>1793</v>
      </c>
      <c r="I110" s="69">
        <f t="shared" ref="I110:J110" si="17">SUM(I106:I109)</f>
        <v>1589</v>
      </c>
      <c r="J110" s="69">
        <f t="shared" si="17"/>
        <v>3382</v>
      </c>
    </row>
    <row r="111" spans="1:10" ht="15.75" thickBot="1" x14ac:dyDescent="0.3">
      <c r="B111" s="110" t="s">
        <v>15</v>
      </c>
      <c r="C111" s="115">
        <v>119</v>
      </c>
      <c r="D111" s="112">
        <v>116</v>
      </c>
      <c r="E111" s="67">
        <f t="shared" si="16"/>
        <v>235</v>
      </c>
      <c r="F111" s="135"/>
      <c r="G111" s="138"/>
      <c r="H111" s="138"/>
      <c r="I111" s="138"/>
      <c r="J111" s="138"/>
    </row>
    <row r="112" spans="1:10" x14ac:dyDescent="0.25">
      <c r="B112" s="110" t="s">
        <v>16</v>
      </c>
      <c r="C112" s="115">
        <v>137</v>
      </c>
      <c r="D112" s="112">
        <v>107</v>
      </c>
      <c r="E112" s="67">
        <f t="shared" si="16"/>
        <v>244</v>
      </c>
      <c r="F112" s="135"/>
      <c r="G112" s="166" t="s">
        <v>145</v>
      </c>
      <c r="H112" s="231">
        <v>6</v>
      </c>
      <c r="I112" s="242" t="s">
        <v>60</v>
      </c>
      <c r="J112" s="66">
        <f>SUM(C110:C114)</f>
        <v>592</v>
      </c>
    </row>
    <row r="113" spans="1:15" ht="15.75" thickBot="1" x14ac:dyDescent="0.3">
      <c r="B113" s="110" t="s">
        <v>17</v>
      </c>
      <c r="C113" s="115">
        <v>98</v>
      </c>
      <c r="D113" s="112">
        <v>106</v>
      </c>
      <c r="E113" s="67">
        <f t="shared" si="16"/>
        <v>204</v>
      </c>
      <c r="F113" s="135"/>
      <c r="G113" s="167" t="s">
        <v>146</v>
      </c>
      <c r="H113" s="232">
        <v>24</v>
      </c>
      <c r="I113" s="243" t="s">
        <v>61</v>
      </c>
      <c r="J113" s="51">
        <f>SUM(D115:D118)</f>
        <v>458</v>
      </c>
    </row>
    <row r="114" spans="1:15" ht="15.75" thickBot="1" x14ac:dyDescent="0.3">
      <c r="B114" s="110" t="s">
        <v>18</v>
      </c>
      <c r="C114" s="115">
        <v>146</v>
      </c>
      <c r="D114" s="112">
        <v>112</v>
      </c>
      <c r="E114" s="67">
        <f t="shared" si="16"/>
        <v>258</v>
      </c>
      <c r="F114" s="135"/>
      <c r="G114" s="167" t="s">
        <v>147</v>
      </c>
      <c r="H114" s="232">
        <v>22</v>
      </c>
      <c r="I114" s="100"/>
      <c r="J114" s="90"/>
    </row>
    <row r="115" spans="1:15" x14ac:dyDescent="0.25">
      <c r="B115" s="110" t="s">
        <v>19</v>
      </c>
      <c r="C115" s="115">
        <v>136</v>
      </c>
      <c r="D115" s="112">
        <v>124</v>
      </c>
      <c r="E115" s="67">
        <f t="shared" si="16"/>
        <v>260</v>
      </c>
      <c r="F115" s="135"/>
      <c r="G115" s="167" t="s">
        <v>89</v>
      </c>
      <c r="H115" s="232">
        <v>22</v>
      </c>
      <c r="I115" s="166" t="s">
        <v>148</v>
      </c>
      <c r="J115" s="184">
        <f>+H119+H120+H121+E108+E109</f>
        <v>568</v>
      </c>
    </row>
    <row r="116" spans="1:15" ht="15.75" thickBot="1" x14ac:dyDescent="0.3">
      <c r="B116" s="110" t="s">
        <v>20</v>
      </c>
      <c r="C116" s="115">
        <v>113</v>
      </c>
      <c r="D116" s="112">
        <v>109</v>
      </c>
      <c r="E116" s="67">
        <f t="shared" si="16"/>
        <v>222</v>
      </c>
      <c r="F116" s="135"/>
      <c r="G116" s="167" t="s">
        <v>90</v>
      </c>
      <c r="H116" s="232">
        <v>23</v>
      </c>
      <c r="I116" s="171" t="s">
        <v>64</v>
      </c>
      <c r="J116" s="185">
        <f>SUM(E106:E109)</f>
        <v>722</v>
      </c>
    </row>
    <row r="117" spans="1:15" x14ac:dyDescent="0.25">
      <c r="B117" s="110" t="s">
        <v>21</v>
      </c>
      <c r="C117" s="115">
        <v>121</v>
      </c>
      <c r="D117" s="112">
        <v>134</v>
      </c>
      <c r="E117" s="67">
        <f t="shared" si="16"/>
        <v>255</v>
      </c>
      <c r="F117" s="135"/>
      <c r="G117" s="167" t="s">
        <v>152</v>
      </c>
      <c r="H117" s="232">
        <v>30</v>
      </c>
      <c r="I117" s="138"/>
      <c r="J117" s="138"/>
    </row>
    <row r="118" spans="1:15" x14ac:dyDescent="0.25">
      <c r="B118" s="110" t="s">
        <v>22</v>
      </c>
      <c r="C118" s="115">
        <v>121</v>
      </c>
      <c r="D118" s="112">
        <v>91</v>
      </c>
      <c r="E118" s="67">
        <f t="shared" si="16"/>
        <v>212</v>
      </c>
      <c r="F118" s="135"/>
      <c r="G118" s="167" t="s">
        <v>57</v>
      </c>
      <c r="H118" s="232">
        <v>27</v>
      </c>
      <c r="I118" s="138"/>
      <c r="J118" s="138"/>
    </row>
    <row r="119" spans="1:15" x14ac:dyDescent="0.25">
      <c r="B119" s="110" t="s">
        <v>23</v>
      </c>
      <c r="C119" s="115">
        <v>109</v>
      </c>
      <c r="D119" s="112">
        <v>85</v>
      </c>
      <c r="E119" s="67">
        <f t="shared" si="16"/>
        <v>194</v>
      </c>
      <c r="F119" s="135"/>
      <c r="G119" s="167" t="s">
        <v>151</v>
      </c>
      <c r="H119" s="232">
        <v>25</v>
      </c>
      <c r="I119" s="138"/>
      <c r="J119" s="138"/>
    </row>
    <row r="120" spans="1:15" x14ac:dyDescent="0.25">
      <c r="B120" s="110" t="s">
        <v>24</v>
      </c>
      <c r="C120" s="115">
        <v>69</v>
      </c>
      <c r="D120" s="112">
        <v>71</v>
      </c>
      <c r="E120" s="67">
        <f t="shared" si="16"/>
        <v>140</v>
      </c>
      <c r="F120" s="135"/>
      <c r="G120" s="167" t="s">
        <v>153</v>
      </c>
      <c r="H120" s="232">
        <v>32</v>
      </c>
      <c r="I120" s="138"/>
      <c r="J120" s="138"/>
    </row>
    <row r="121" spans="1:15" x14ac:dyDescent="0.25">
      <c r="B121" s="110" t="s">
        <v>25</v>
      </c>
      <c r="C121" s="115">
        <v>64</v>
      </c>
      <c r="D121" s="112">
        <v>44</v>
      </c>
      <c r="E121" s="67">
        <f t="shared" si="16"/>
        <v>108</v>
      </c>
      <c r="F121" s="135"/>
      <c r="G121" s="167" t="s">
        <v>154</v>
      </c>
      <c r="H121" s="232">
        <v>36</v>
      </c>
      <c r="I121" s="138"/>
      <c r="J121" s="138"/>
    </row>
    <row r="122" spans="1:15" x14ac:dyDescent="0.25">
      <c r="B122" s="110" t="s">
        <v>26</v>
      </c>
      <c r="C122" s="115">
        <v>81</v>
      </c>
      <c r="D122" s="112">
        <v>55</v>
      </c>
      <c r="E122" s="67">
        <f t="shared" si="16"/>
        <v>136</v>
      </c>
      <c r="F122" s="135"/>
      <c r="G122" s="167" t="s">
        <v>58</v>
      </c>
      <c r="H122" s="232">
        <v>50</v>
      </c>
      <c r="I122" s="138"/>
      <c r="J122" s="138"/>
    </row>
    <row r="123" spans="1:15" ht="15.75" thickBot="1" x14ac:dyDescent="0.3">
      <c r="B123" s="110" t="s">
        <v>97</v>
      </c>
      <c r="C123" s="51">
        <v>0</v>
      </c>
      <c r="D123" s="51">
        <v>0</v>
      </c>
      <c r="E123" s="67">
        <f t="shared" si="16"/>
        <v>0</v>
      </c>
      <c r="F123" s="135"/>
      <c r="G123" s="171" t="s">
        <v>63</v>
      </c>
      <c r="H123" s="233">
        <v>46</v>
      </c>
      <c r="I123" s="135"/>
      <c r="J123" s="138"/>
    </row>
    <row r="124" spans="1:15" ht="15.75" thickBot="1" x14ac:dyDescent="0.3">
      <c r="B124" s="119" t="s">
        <v>14</v>
      </c>
      <c r="C124" s="70">
        <f>SUM(C106:C123)</f>
        <v>1793</v>
      </c>
      <c r="D124" s="70">
        <f>SUM(D106:D123)</f>
        <v>1589</v>
      </c>
      <c r="E124" s="70">
        <f>SUM(E106:E123)</f>
        <v>3382</v>
      </c>
      <c r="F124" s="135"/>
      <c r="G124" s="135"/>
      <c r="H124" s="135"/>
      <c r="I124" s="138"/>
      <c r="J124" s="138"/>
    </row>
    <row r="125" spans="1:15" x14ac:dyDescent="0.25">
      <c r="J125" s="146"/>
    </row>
    <row r="126" spans="1:15" x14ac:dyDescent="0.25">
      <c r="J126" s="146"/>
    </row>
    <row r="127" spans="1:15" s="138" customFormat="1" ht="20.25" customHeight="1" thickBot="1" x14ac:dyDescent="0.3">
      <c r="B127" s="47" t="s">
        <v>180</v>
      </c>
      <c r="C127" s="189"/>
      <c r="E127" s="186"/>
      <c r="F127" s="135"/>
      <c r="G127" s="47"/>
    </row>
    <row r="128" spans="1:15" s="138" customFormat="1" ht="28.5" customHeight="1" thickBot="1" x14ac:dyDescent="0.3">
      <c r="A128" s="47"/>
      <c r="B128" s="271" t="s">
        <v>45</v>
      </c>
      <c r="C128" s="273" t="s">
        <v>172</v>
      </c>
      <c r="D128" s="274"/>
      <c r="E128" s="275"/>
      <c r="F128" s="135"/>
      <c r="G128" s="271" t="s">
        <v>45</v>
      </c>
      <c r="H128" s="273" t="s">
        <v>172</v>
      </c>
      <c r="I128" s="274"/>
      <c r="J128" s="275"/>
      <c r="K128" s="47"/>
      <c r="L128" s="47"/>
      <c r="M128" s="47"/>
      <c r="N128" s="47"/>
      <c r="O128" s="47"/>
    </row>
    <row r="129" spans="1:15" s="138" customFormat="1" ht="15.75" thickBot="1" x14ac:dyDescent="0.3">
      <c r="A129" s="47"/>
      <c r="B129" s="272"/>
      <c r="C129" s="141" t="s">
        <v>2</v>
      </c>
      <c r="D129" s="142" t="s">
        <v>3</v>
      </c>
      <c r="E129" s="264" t="s">
        <v>4</v>
      </c>
      <c r="F129" s="135"/>
      <c r="G129" s="272"/>
      <c r="H129" s="141" t="s">
        <v>2</v>
      </c>
      <c r="I129" s="142" t="s">
        <v>3</v>
      </c>
      <c r="J129" s="264" t="s">
        <v>4</v>
      </c>
      <c r="K129" s="47"/>
      <c r="L129" s="47"/>
      <c r="M129" s="47"/>
      <c r="N129" s="47"/>
      <c r="O129" s="47"/>
    </row>
    <row r="130" spans="1:15" s="138" customFormat="1" x14ac:dyDescent="0.25">
      <c r="B130" s="110" t="s">
        <v>5</v>
      </c>
      <c r="C130" s="60">
        <v>6</v>
      </c>
      <c r="D130" s="60">
        <v>2</v>
      </c>
      <c r="E130" s="61">
        <f t="shared" ref="E130:E147" si="18">SUM(C130:D130)</f>
        <v>8</v>
      </c>
      <c r="F130" s="144"/>
      <c r="G130" s="113" t="s">
        <v>6</v>
      </c>
      <c r="H130" s="57">
        <f>SUM(C130:C131)</f>
        <v>16</v>
      </c>
      <c r="I130" s="66">
        <f>SUM(D130:D131)</f>
        <v>17</v>
      </c>
      <c r="J130" s="66">
        <f t="shared" ref="J130:J133" si="19">SUM(H130:I130)</f>
        <v>33</v>
      </c>
    </row>
    <row r="131" spans="1:15" s="138" customFormat="1" x14ac:dyDescent="0.25">
      <c r="A131" s="47"/>
      <c r="B131" s="114" t="s">
        <v>7</v>
      </c>
      <c r="C131" s="62">
        <v>10</v>
      </c>
      <c r="D131" s="62">
        <v>15</v>
      </c>
      <c r="E131" s="63">
        <f t="shared" si="18"/>
        <v>25</v>
      </c>
      <c r="F131" s="144"/>
      <c r="G131" s="116" t="s">
        <v>8</v>
      </c>
      <c r="H131" s="57">
        <f>SUM(C132:C133)</f>
        <v>37</v>
      </c>
      <c r="I131" s="67">
        <f>SUM(D132:D133)</f>
        <v>29</v>
      </c>
      <c r="J131" s="67">
        <f t="shared" si="19"/>
        <v>66</v>
      </c>
      <c r="K131" s="47"/>
      <c r="L131" s="47"/>
      <c r="M131" s="47"/>
      <c r="N131" s="47"/>
      <c r="O131" s="47"/>
    </row>
    <row r="132" spans="1:15" s="138" customFormat="1" x14ac:dyDescent="0.25">
      <c r="A132" s="47"/>
      <c r="B132" s="110" t="s">
        <v>59</v>
      </c>
      <c r="C132" s="62">
        <v>29</v>
      </c>
      <c r="D132" s="62">
        <v>16</v>
      </c>
      <c r="E132" s="63">
        <f t="shared" si="18"/>
        <v>45</v>
      </c>
      <c r="F132" s="144"/>
      <c r="G132" s="116" t="s">
        <v>10</v>
      </c>
      <c r="H132" s="57">
        <f>SUM(C134:C142)</f>
        <v>160</v>
      </c>
      <c r="I132" s="67">
        <f>SUM(D134:D142)</f>
        <v>140</v>
      </c>
      <c r="J132" s="67">
        <f t="shared" si="19"/>
        <v>300</v>
      </c>
      <c r="K132" s="47"/>
      <c r="L132" s="47"/>
      <c r="M132" s="47"/>
      <c r="N132" s="47"/>
      <c r="O132" s="47"/>
    </row>
    <row r="133" spans="1:15" s="138" customFormat="1" ht="15.75" thickBot="1" x14ac:dyDescent="0.3">
      <c r="A133" s="47"/>
      <c r="B133" s="110" t="s">
        <v>11</v>
      </c>
      <c r="C133" s="62">
        <v>8</v>
      </c>
      <c r="D133" s="62">
        <v>13</v>
      </c>
      <c r="E133" s="63">
        <f t="shared" si="18"/>
        <v>21</v>
      </c>
      <c r="F133" s="144"/>
      <c r="G133" s="116" t="s">
        <v>12</v>
      </c>
      <c r="H133" s="57">
        <f>SUM(C143:C146)</f>
        <v>44</v>
      </c>
      <c r="I133" s="67">
        <f>SUM(D143:D146)</f>
        <v>37</v>
      </c>
      <c r="J133" s="67">
        <f t="shared" si="19"/>
        <v>81</v>
      </c>
      <c r="K133" s="47"/>
      <c r="L133" s="47"/>
      <c r="M133" s="47"/>
      <c r="N133" s="47"/>
      <c r="O133" s="47"/>
    </row>
    <row r="134" spans="1:15" s="138" customFormat="1" ht="15.75" thickBot="1" x14ac:dyDescent="0.3">
      <c r="A134" s="47"/>
      <c r="B134" s="110" t="s">
        <v>13</v>
      </c>
      <c r="C134" s="62">
        <v>18</v>
      </c>
      <c r="D134" s="62">
        <v>17</v>
      </c>
      <c r="E134" s="63">
        <f t="shared" si="18"/>
        <v>35</v>
      </c>
      <c r="F134" s="144"/>
      <c r="G134" s="117" t="s">
        <v>14</v>
      </c>
      <c r="H134" s="69">
        <f>SUM(H130:H133)</f>
        <v>257</v>
      </c>
      <c r="I134" s="69">
        <f t="shared" ref="I134:J134" si="20">SUM(I130:I133)</f>
        <v>223</v>
      </c>
      <c r="J134" s="70">
        <f t="shared" si="20"/>
        <v>480</v>
      </c>
      <c r="K134" s="47"/>
      <c r="L134" s="47"/>
      <c r="M134" s="47"/>
      <c r="N134" s="47"/>
      <c r="O134" s="47"/>
    </row>
    <row r="135" spans="1:15" s="138" customFormat="1" ht="15.75" thickBot="1" x14ac:dyDescent="0.3">
      <c r="A135" s="47"/>
      <c r="B135" s="110" t="s">
        <v>15</v>
      </c>
      <c r="C135" s="62">
        <v>24</v>
      </c>
      <c r="D135" s="62">
        <v>16</v>
      </c>
      <c r="E135" s="63">
        <f t="shared" si="18"/>
        <v>40</v>
      </c>
      <c r="F135" s="144"/>
      <c r="K135" s="47"/>
      <c r="L135" s="47"/>
      <c r="M135" s="47"/>
      <c r="N135" s="47"/>
      <c r="O135" s="47"/>
    </row>
    <row r="136" spans="1:15" s="138" customFormat="1" x14ac:dyDescent="0.25">
      <c r="A136" s="47"/>
      <c r="B136" s="110" t="s">
        <v>16</v>
      </c>
      <c r="C136" s="62">
        <v>16</v>
      </c>
      <c r="D136" s="62">
        <v>11</v>
      </c>
      <c r="E136" s="63">
        <f t="shared" si="18"/>
        <v>27</v>
      </c>
      <c r="F136" s="144"/>
      <c r="G136" s="166" t="s">
        <v>145</v>
      </c>
      <c r="H136" s="66">
        <v>1</v>
      </c>
      <c r="I136" s="242" t="s">
        <v>60</v>
      </c>
      <c r="J136" s="66">
        <f>SUM(C134:C138)</f>
        <v>82</v>
      </c>
      <c r="K136" s="47"/>
      <c r="L136" s="47"/>
      <c r="M136" s="47"/>
      <c r="N136" s="47"/>
      <c r="O136" s="47"/>
    </row>
    <row r="137" spans="1:15" s="138" customFormat="1" ht="15.75" thickBot="1" x14ac:dyDescent="0.3">
      <c r="A137" s="47"/>
      <c r="B137" s="110" t="s">
        <v>17</v>
      </c>
      <c r="C137" s="62">
        <v>10</v>
      </c>
      <c r="D137" s="62">
        <v>8</v>
      </c>
      <c r="E137" s="63">
        <f t="shared" si="18"/>
        <v>18</v>
      </c>
      <c r="F137" s="144"/>
      <c r="G137" s="167" t="s">
        <v>146</v>
      </c>
      <c r="H137" s="67">
        <v>1</v>
      </c>
      <c r="I137" s="243" t="s">
        <v>61</v>
      </c>
      <c r="J137" s="51">
        <f>SUM(D139:D142)</f>
        <v>68</v>
      </c>
      <c r="K137" s="47"/>
      <c r="L137" s="47"/>
      <c r="M137" s="47"/>
      <c r="N137" s="47"/>
      <c r="O137" s="47"/>
    </row>
    <row r="138" spans="1:15" s="138" customFormat="1" ht="15.75" thickBot="1" x14ac:dyDescent="0.3">
      <c r="A138" s="47"/>
      <c r="B138" s="110" t="s">
        <v>18</v>
      </c>
      <c r="C138" s="62">
        <v>14</v>
      </c>
      <c r="D138" s="62">
        <v>20</v>
      </c>
      <c r="E138" s="63">
        <f t="shared" si="18"/>
        <v>34</v>
      </c>
      <c r="F138" s="144"/>
      <c r="G138" s="167" t="s">
        <v>147</v>
      </c>
      <c r="H138" s="67">
        <v>0</v>
      </c>
      <c r="I138" s="100"/>
      <c r="J138" s="90"/>
      <c r="K138" s="47"/>
      <c r="L138" s="47"/>
      <c r="M138" s="47"/>
      <c r="N138" s="47"/>
      <c r="O138" s="47"/>
    </row>
    <row r="139" spans="1:15" s="138" customFormat="1" x14ac:dyDescent="0.25">
      <c r="A139" s="47"/>
      <c r="B139" s="110" t="s">
        <v>19</v>
      </c>
      <c r="C139" s="62">
        <v>20</v>
      </c>
      <c r="D139" s="62">
        <v>22</v>
      </c>
      <c r="E139" s="63">
        <f t="shared" si="18"/>
        <v>42</v>
      </c>
      <c r="F139" s="144"/>
      <c r="G139" s="167" t="s">
        <v>89</v>
      </c>
      <c r="H139" s="67">
        <v>3</v>
      </c>
      <c r="I139" s="166" t="s">
        <v>148</v>
      </c>
      <c r="J139" s="184">
        <f>+H143+H144+H145+E132+E133</f>
        <v>81</v>
      </c>
      <c r="K139" s="47"/>
      <c r="L139" s="47"/>
      <c r="M139" s="47"/>
      <c r="N139" s="47"/>
      <c r="O139" s="47"/>
    </row>
    <row r="140" spans="1:15" s="138" customFormat="1" ht="15.75" thickBot="1" x14ac:dyDescent="0.3">
      <c r="A140" s="47"/>
      <c r="B140" s="110" t="s">
        <v>20</v>
      </c>
      <c r="C140" s="62">
        <v>23</v>
      </c>
      <c r="D140" s="62">
        <v>17</v>
      </c>
      <c r="E140" s="63">
        <f t="shared" si="18"/>
        <v>40</v>
      </c>
      <c r="F140" s="144"/>
      <c r="G140" s="167" t="s">
        <v>90</v>
      </c>
      <c r="H140" s="67">
        <v>3</v>
      </c>
      <c r="I140" s="171" t="s">
        <v>64</v>
      </c>
      <c r="J140" s="185">
        <f>SUM(E130:E133)</f>
        <v>99</v>
      </c>
      <c r="K140" s="47"/>
      <c r="L140" s="47"/>
      <c r="M140" s="47"/>
      <c r="N140" s="47"/>
      <c r="O140" s="47"/>
    </row>
    <row r="141" spans="1:15" s="138" customFormat="1" x14ac:dyDescent="0.25">
      <c r="A141" s="47"/>
      <c r="B141" s="110" t="s">
        <v>21</v>
      </c>
      <c r="C141" s="62">
        <v>26</v>
      </c>
      <c r="D141" s="62">
        <v>19</v>
      </c>
      <c r="E141" s="63">
        <f t="shared" si="18"/>
        <v>45</v>
      </c>
      <c r="F141" s="144"/>
      <c r="G141" s="167" t="s">
        <v>152</v>
      </c>
      <c r="H141" s="67">
        <v>3</v>
      </c>
      <c r="K141" s="47"/>
      <c r="L141" s="47"/>
      <c r="M141" s="47"/>
      <c r="N141" s="47"/>
      <c r="O141" s="47"/>
    </row>
    <row r="142" spans="1:15" s="138" customFormat="1" x14ac:dyDescent="0.25">
      <c r="A142" s="47"/>
      <c r="B142" s="110" t="s">
        <v>22</v>
      </c>
      <c r="C142" s="62">
        <v>9</v>
      </c>
      <c r="D142" s="62">
        <v>10</v>
      </c>
      <c r="E142" s="63">
        <f t="shared" si="18"/>
        <v>19</v>
      </c>
      <c r="F142" s="144"/>
      <c r="G142" s="167" t="s">
        <v>57</v>
      </c>
      <c r="H142" s="67">
        <v>7</v>
      </c>
      <c r="K142" s="47"/>
      <c r="L142" s="47"/>
      <c r="M142" s="47"/>
      <c r="N142" s="47"/>
      <c r="O142" s="47"/>
    </row>
    <row r="143" spans="1:15" s="138" customFormat="1" x14ac:dyDescent="0.25">
      <c r="A143" s="47"/>
      <c r="B143" s="110" t="s">
        <v>23</v>
      </c>
      <c r="C143" s="62">
        <v>14</v>
      </c>
      <c r="D143" s="62">
        <v>11</v>
      </c>
      <c r="E143" s="63">
        <f t="shared" si="18"/>
        <v>25</v>
      </c>
      <c r="F143" s="144"/>
      <c r="G143" s="167" t="s">
        <v>151</v>
      </c>
      <c r="H143" s="67">
        <v>6</v>
      </c>
      <c r="K143" s="47"/>
      <c r="L143" s="47"/>
      <c r="M143" s="47"/>
      <c r="N143" s="47"/>
      <c r="O143" s="47"/>
    </row>
    <row r="144" spans="1:15" s="138" customFormat="1" x14ac:dyDescent="0.25">
      <c r="A144" s="47"/>
      <c r="B144" s="110" t="s">
        <v>24</v>
      </c>
      <c r="C144" s="62">
        <v>9</v>
      </c>
      <c r="D144" s="62">
        <v>6</v>
      </c>
      <c r="E144" s="63">
        <f t="shared" si="18"/>
        <v>15</v>
      </c>
      <c r="F144" s="144"/>
      <c r="G144" s="167" t="s">
        <v>153</v>
      </c>
      <c r="H144" s="67">
        <v>3</v>
      </c>
      <c r="K144" s="47"/>
      <c r="L144" s="47"/>
      <c r="M144" s="47"/>
      <c r="N144" s="47"/>
      <c r="O144" s="47"/>
    </row>
    <row r="145" spans="1:15" s="138" customFormat="1" x14ac:dyDescent="0.25">
      <c r="A145" s="47"/>
      <c r="B145" s="110" t="s">
        <v>25</v>
      </c>
      <c r="C145" s="62">
        <v>6</v>
      </c>
      <c r="D145" s="62">
        <v>7</v>
      </c>
      <c r="E145" s="63">
        <f t="shared" si="18"/>
        <v>13</v>
      </c>
      <c r="F145" s="144"/>
      <c r="G145" s="167" t="s">
        <v>154</v>
      </c>
      <c r="H145" s="67">
        <v>6</v>
      </c>
      <c r="K145" s="47"/>
      <c r="L145" s="47"/>
      <c r="M145" s="47"/>
      <c r="N145" s="47"/>
      <c r="O145" s="47"/>
    </row>
    <row r="146" spans="1:15" s="138" customFormat="1" x14ac:dyDescent="0.25">
      <c r="A146" s="47"/>
      <c r="B146" s="110" t="s">
        <v>26</v>
      </c>
      <c r="C146" s="62">
        <v>15</v>
      </c>
      <c r="D146" s="62">
        <v>13</v>
      </c>
      <c r="E146" s="63">
        <f t="shared" si="18"/>
        <v>28</v>
      </c>
      <c r="F146" s="144"/>
      <c r="G146" s="167" t="s">
        <v>58</v>
      </c>
      <c r="H146" s="67">
        <v>7</v>
      </c>
      <c r="K146" s="47"/>
      <c r="L146" s="47"/>
      <c r="M146" s="47"/>
      <c r="N146" s="47"/>
      <c r="O146" s="47"/>
    </row>
    <row r="147" spans="1:15" s="138" customFormat="1" ht="15.75" thickBot="1" x14ac:dyDescent="0.3">
      <c r="A147" s="47"/>
      <c r="B147" s="110" t="s">
        <v>97</v>
      </c>
      <c r="C147" s="64">
        <v>0</v>
      </c>
      <c r="D147" s="64">
        <v>0</v>
      </c>
      <c r="E147" s="65">
        <f t="shared" si="18"/>
        <v>0</v>
      </c>
      <c r="F147" s="190">
        <v>13</v>
      </c>
      <c r="G147" s="171" t="s">
        <v>63</v>
      </c>
      <c r="H147" s="51">
        <v>4</v>
      </c>
      <c r="I147" s="135"/>
      <c r="K147" s="47"/>
      <c r="L147" s="47"/>
      <c r="M147" s="47"/>
      <c r="N147" s="47"/>
      <c r="O147" s="47"/>
    </row>
    <row r="148" spans="1:15" s="138" customFormat="1" ht="15.75" thickBot="1" x14ac:dyDescent="0.3">
      <c r="A148" s="47"/>
      <c r="B148" s="119" t="s">
        <v>14</v>
      </c>
      <c r="C148" s="70">
        <f>SUM(C130:C147)</f>
        <v>257</v>
      </c>
      <c r="D148" s="70">
        <f>SUM(D130:D147)</f>
        <v>223</v>
      </c>
      <c r="E148" s="70">
        <f>SUM(E130:E147)</f>
        <v>480</v>
      </c>
      <c r="F148" s="144"/>
      <c r="K148" s="47"/>
      <c r="L148" s="47"/>
      <c r="M148" s="47"/>
      <c r="N148" s="47"/>
      <c r="O148" s="47"/>
    </row>
    <row r="149" spans="1:15" x14ac:dyDescent="0.25">
      <c r="J149" s="146"/>
    </row>
    <row r="150" spans="1:15" x14ac:dyDescent="0.25">
      <c r="J150" s="146"/>
    </row>
    <row r="151" spans="1:15" s="138" customFormat="1" ht="20.25" customHeight="1" thickBot="1" x14ac:dyDescent="0.3">
      <c r="B151" s="47" t="s">
        <v>181</v>
      </c>
      <c r="C151" s="189"/>
      <c r="E151" s="186"/>
      <c r="F151" s="135"/>
      <c r="G151" s="47"/>
    </row>
    <row r="152" spans="1:15" s="138" customFormat="1" ht="28.5" customHeight="1" thickBot="1" x14ac:dyDescent="0.3">
      <c r="A152" s="47"/>
      <c r="B152" s="271" t="s">
        <v>45</v>
      </c>
      <c r="C152" s="273" t="s">
        <v>173</v>
      </c>
      <c r="D152" s="274"/>
      <c r="E152" s="275"/>
      <c r="F152" s="135"/>
      <c r="G152" s="271" t="s">
        <v>45</v>
      </c>
      <c r="H152" s="273" t="s">
        <v>173</v>
      </c>
      <c r="I152" s="274"/>
      <c r="J152" s="275"/>
      <c r="K152" s="47"/>
      <c r="L152" s="47"/>
      <c r="M152" s="47"/>
      <c r="N152" s="47"/>
      <c r="O152" s="47"/>
    </row>
    <row r="153" spans="1:15" s="138" customFormat="1" ht="15.75" thickBot="1" x14ac:dyDescent="0.3">
      <c r="A153" s="47"/>
      <c r="B153" s="272"/>
      <c r="C153" s="141" t="s">
        <v>2</v>
      </c>
      <c r="D153" s="142" t="s">
        <v>3</v>
      </c>
      <c r="E153" s="264" t="s">
        <v>4</v>
      </c>
      <c r="F153" s="135"/>
      <c r="G153" s="272"/>
      <c r="H153" s="141" t="s">
        <v>2</v>
      </c>
      <c r="I153" s="142" t="s">
        <v>3</v>
      </c>
      <c r="J153" s="264" t="s">
        <v>4</v>
      </c>
      <c r="K153" s="47"/>
      <c r="L153" s="47"/>
      <c r="M153" s="47"/>
      <c r="N153" s="47"/>
      <c r="O153" s="47"/>
    </row>
    <row r="154" spans="1:15" s="138" customFormat="1" x14ac:dyDescent="0.25">
      <c r="B154" s="110" t="s">
        <v>5</v>
      </c>
      <c r="C154" s="60">
        <v>0</v>
      </c>
      <c r="D154" s="60">
        <v>0</v>
      </c>
      <c r="E154" s="61">
        <f t="shared" ref="E154:E171" si="21">SUM(C154:D154)</f>
        <v>0</v>
      </c>
      <c r="F154" s="144"/>
      <c r="G154" s="113" t="s">
        <v>6</v>
      </c>
      <c r="H154" s="57">
        <f>SUM(C154:C155)</f>
        <v>6</v>
      </c>
      <c r="I154" s="66">
        <f>SUM(D154:D155)</f>
        <v>7</v>
      </c>
      <c r="J154" s="66">
        <f t="shared" ref="J154:J157" si="22">SUM(H154:I154)</f>
        <v>13</v>
      </c>
    </row>
    <row r="155" spans="1:15" s="138" customFormat="1" x14ac:dyDescent="0.25">
      <c r="A155" s="47"/>
      <c r="B155" s="114" t="s">
        <v>7</v>
      </c>
      <c r="C155" s="62">
        <v>6</v>
      </c>
      <c r="D155" s="62">
        <v>7</v>
      </c>
      <c r="E155" s="63">
        <f t="shared" si="21"/>
        <v>13</v>
      </c>
      <c r="F155" s="144"/>
      <c r="G155" s="116" t="s">
        <v>8</v>
      </c>
      <c r="H155" s="57">
        <f>SUM(C156:C157)</f>
        <v>13</v>
      </c>
      <c r="I155" s="67">
        <f>SUM(D156:D157)</f>
        <v>12</v>
      </c>
      <c r="J155" s="67">
        <f t="shared" si="22"/>
        <v>25</v>
      </c>
      <c r="K155" s="47"/>
      <c r="L155" s="47"/>
      <c r="M155" s="47"/>
      <c r="N155" s="47"/>
      <c r="O155" s="47"/>
    </row>
    <row r="156" spans="1:15" s="138" customFormat="1" x14ac:dyDescent="0.25">
      <c r="A156" s="47"/>
      <c r="B156" s="110" t="s">
        <v>59</v>
      </c>
      <c r="C156" s="62">
        <v>8</v>
      </c>
      <c r="D156" s="62">
        <v>3</v>
      </c>
      <c r="E156" s="63">
        <f t="shared" si="21"/>
        <v>11</v>
      </c>
      <c r="F156" s="144"/>
      <c r="G156" s="116" t="s">
        <v>10</v>
      </c>
      <c r="H156" s="57">
        <f>SUM(C158:C166)</f>
        <v>57</v>
      </c>
      <c r="I156" s="67">
        <f>SUM(D158:D166)</f>
        <v>63</v>
      </c>
      <c r="J156" s="67">
        <f t="shared" si="22"/>
        <v>120</v>
      </c>
      <c r="K156" s="47"/>
      <c r="L156" s="47"/>
      <c r="M156" s="47"/>
      <c r="N156" s="47"/>
      <c r="O156" s="47"/>
    </row>
    <row r="157" spans="1:15" s="138" customFormat="1" ht="15.75" thickBot="1" x14ac:dyDescent="0.3">
      <c r="A157" s="47"/>
      <c r="B157" s="110" t="s">
        <v>11</v>
      </c>
      <c r="C157" s="62">
        <v>5</v>
      </c>
      <c r="D157" s="62">
        <v>9</v>
      </c>
      <c r="E157" s="63">
        <f t="shared" si="21"/>
        <v>14</v>
      </c>
      <c r="F157" s="144"/>
      <c r="G157" s="116" t="s">
        <v>12</v>
      </c>
      <c r="H157" s="57">
        <f>SUM(C167:C170)</f>
        <v>21</v>
      </c>
      <c r="I157" s="67">
        <f>SUM(D167:D170)</f>
        <v>16</v>
      </c>
      <c r="J157" s="67">
        <f t="shared" si="22"/>
        <v>37</v>
      </c>
      <c r="K157" s="47"/>
      <c r="L157" s="47"/>
      <c r="M157" s="47"/>
      <c r="N157" s="47"/>
      <c r="O157" s="47"/>
    </row>
    <row r="158" spans="1:15" s="138" customFormat="1" ht="15.75" thickBot="1" x14ac:dyDescent="0.3">
      <c r="A158" s="47"/>
      <c r="B158" s="110" t="s">
        <v>13</v>
      </c>
      <c r="C158" s="62">
        <v>3</v>
      </c>
      <c r="D158" s="62">
        <v>6</v>
      </c>
      <c r="E158" s="63">
        <f t="shared" si="21"/>
        <v>9</v>
      </c>
      <c r="F158" s="144"/>
      <c r="G158" s="117" t="s">
        <v>14</v>
      </c>
      <c r="H158" s="69">
        <f>SUM(H154:H157)</f>
        <v>97</v>
      </c>
      <c r="I158" s="69">
        <f t="shared" ref="I158:J158" si="23">SUM(I154:I157)</f>
        <v>98</v>
      </c>
      <c r="J158" s="70">
        <f t="shared" si="23"/>
        <v>195</v>
      </c>
      <c r="K158" s="47"/>
      <c r="L158" s="47"/>
      <c r="M158" s="47"/>
      <c r="N158" s="47"/>
      <c r="O158" s="47"/>
    </row>
    <row r="159" spans="1:15" s="138" customFormat="1" ht="15.75" thickBot="1" x14ac:dyDescent="0.3">
      <c r="A159" s="47"/>
      <c r="B159" s="110" t="s">
        <v>15</v>
      </c>
      <c r="C159" s="62">
        <v>6</v>
      </c>
      <c r="D159" s="62">
        <v>3</v>
      </c>
      <c r="E159" s="63">
        <f t="shared" si="21"/>
        <v>9</v>
      </c>
      <c r="F159" s="144"/>
      <c r="K159" s="47"/>
      <c r="L159" s="47"/>
      <c r="M159" s="47"/>
      <c r="N159" s="47"/>
      <c r="O159" s="47"/>
    </row>
    <row r="160" spans="1:15" s="138" customFormat="1" x14ac:dyDescent="0.25">
      <c r="A160" s="47"/>
      <c r="B160" s="110" t="s">
        <v>16</v>
      </c>
      <c r="C160" s="62">
        <v>2</v>
      </c>
      <c r="D160" s="62">
        <v>4</v>
      </c>
      <c r="E160" s="63">
        <f t="shared" si="21"/>
        <v>6</v>
      </c>
      <c r="F160" s="144"/>
      <c r="G160" s="166" t="s">
        <v>145</v>
      </c>
      <c r="H160" s="66">
        <v>0</v>
      </c>
      <c r="I160" s="242" t="s">
        <v>60</v>
      </c>
      <c r="J160" s="66">
        <f>SUM(C158:C162)</f>
        <v>17</v>
      </c>
      <c r="K160" s="47"/>
      <c r="L160" s="47"/>
      <c r="M160" s="47"/>
      <c r="N160" s="47"/>
      <c r="O160" s="47"/>
    </row>
    <row r="161" spans="1:15" s="138" customFormat="1" ht="15.75" thickBot="1" x14ac:dyDescent="0.3">
      <c r="A161" s="47"/>
      <c r="B161" s="110" t="s">
        <v>17</v>
      </c>
      <c r="C161" s="62">
        <v>2</v>
      </c>
      <c r="D161" s="62">
        <v>9</v>
      </c>
      <c r="E161" s="63">
        <f t="shared" si="21"/>
        <v>11</v>
      </c>
      <c r="F161" s="144"/>
      <c r="G161" s="167" t="s">
        <v>146</v>
      </c>
      <c r="H161" s="67">
        <v>0</v>
      </c>
      <c r="I161" s="243" t="s">
        <v>61</v>
      </c>
      <c r="J161" s="51">
        <f>SUM(D163:D166)</f>
        <v>33</v>
      </c>
      <c r="K161" s="47"/>
      <c r="L161" s="47"/>
      <c r="M161" s="47"/>
      <c r="N161" s="47"/>
      <c r="O161" s="47"/>
    </row>
    <row r="162" spans="1:15" s="138" customFormat="1" ht="15.75" thickBot="1" x14ac:dyDescent="0.3">
      <c r="A162" s="47"/>
      <c r="B162" s="110" t="s">
        <v>18</v>
      </c>
      <c r="C162" s="62">
        <v>4</v>
      </c>
      <c r="D162" s="62">
        <v>8</v>
      </c>
      <c r="E162" s="63">
        <f t="shared" si="21"/>
        <v>12</v>
      </c>
      <c r="F162" s="144"/>
      <c r="G162" s="167" t="s">
        <v>147</v>
      </c>
      <c r="H162" s="67">
        <v>0</v>
      </c>
      <c r="I162" s="100"/>
      <c r="J162" s="90"/>
      <c r="K162" s="47"/>
      <c r="L162" s="47"/>
      <c r="M162" s="47"/>
      <c r="N162" s="47"/>
      <c r="O162" s="47"/>
    </row>
    <row r="163" spans="1:15" s="138" customFormat="1" x14ac:dyDescent="0.25">
      <c r="A163" s="47"/>
      <c r="B163" s="110" t="s">
        <v>19</v>
      </c>
      <c r="C163" s="62">
        <v>8</v>
      </c>
      <c r="D163" s="62">
        <v>5</v>
      </c>
      <c r="E163" s="63">
        <f t="shared" si="21"/>
        <v>13</v>
      </c>
      <c r="F163" s="144"/>
      <c r="G163" s="167" t="s">
        <v>89</v>
      </c>
      <c r="H163" s="67">
        <v>0</v>
      </c>
      <c r="I163" s="253" t="s">
        <v>148</v>
      </c>
      <c r="J163" s="184">
        <f>+H167+H168+H169+E156+E157</f>
        <v>35</v>
      </c>
      <c r="K163" s="47"/>
      <c r="L163" s="47"/>
      <c r="M163" s="47"/>
      <c r="N163" s="47"/>
      <c r="O163" s="47"/>
    </row>
    <row r="164" spans="1:15" s="138" customFormat="1" ht="15.75" thickBot="1" x14ac:dyDescent="0.3">
      <c r="A164" s="47"/>
      <c r="B164" s="110" t="s">
        <v>20</v>
      </c>
      <c r="C164" s="62">
        <v>15</v>
      </c>
      <c r="D164" s="62">
        <v>8</v>
      </c>
      <c r="E164" s="63">
        <f t="shared" si="21"/>
        <v>23</v>
      </c>
      <c r="F164" s="144"/>
      <c r="G164" s="167" t="s">
        <v>90</v>
      </c>
      <c r="H164" s="67">
        <v>0</v>
      </c>
      <c r="I164" s="243" t="s">
        <v>64</v>
      </c>
      <c r="J164" s="185">
        <f>SUM(E154:E157)</f>
        <v>38</v>
      </c>
      <c r="K164" s="47"/>
      <c r="L164" s="47"/>
      <c r="M164" s="47"/>
      <c r="N164" s="47"/>
      <c r="O164" s="47"/>
    </row>
    <row r="165" spans="1:15" s="138" customFormat="1" x14ac:dyDescent="0.25">
      <c r="A165" s="47"/>
      <c r="B165" s="110" t="s">
        <v>21</v>
      </c>
      <c r="C165" s="62">
        <v>7</v>
      </c>
      <c r="D165" s="62">
        <v>13</v>
      </c>
      <c r="E165" s="63">
        <f t="shared" si="21"/>
        <v>20</v>
      </c>
      <c r="F165" s="144"/>
      <c r="G165" s="167" t="s">
        <v>152</v>
      </c>
      <c r="H165" s="67">
        <v>2</v>
      </c>
      <c r="K165" s="47"/>
      <c r="L165" s="47"/>
      <c r="M165" s="47"/>
      <c r="N165" s="47"/>
      <c r="O165" s="47"/>
    </row>
    <row r="166" spans="1:15" s="138" customFormat="1" x14ac:dyDescent="0.25">
      <c r="A166" s="47"/>
      <c r="B166" s="110" t="s">
        <v>22</v>
      </c>
      <c r="C166" s="62">
        <v>10</v>
      </c>
      <c r="D166" s="62">
        <v>7</v>
      </c>
      <c r="E166" s="63">
        <f t="shared" si="21"/>
        <v>17</v>
      </c>
      <c r="F166" s="144"/>
      <c r="G166" s="167" t="s">
        <v>57</v>
      </c>
      <c r="H166" s="67">
        <v>1</v>
      </c>
      <c r="K166" s="47"/>
      <c r="L166" s="47"/>
      <c r="M166" s="47"/>
      <c r="N166" s="47"/>
      <c r="O166" s="47"/>
    </row>
    <row r="167" spans="1:15" s="138" customFormat="1" x14ac:dyDescent="0.25">
      <c r="A167" s="47"/>
      <c r="B167" s="110" t="s">
        <v>23</v>
      </c>
      <c r="C167" s="62">
        <v>3</v>
      </c>
      <c r="D167" s="62">
        <v>4</v>
      </c>
      <c r="E167" s="63">
        <f t="shared" si="21"/>
        <v>7</v>
      </c>
      <c r="F167" s="144"/>
      <c r="G167" s="167" t="s">
        <v>151</v>
      </c>
      <c r="H167" s="67">
        <v>5</v>
      </c>
      <c r="K167" s="47"/>
      <c r="L167" s="47"/>
      <c r="M167" s="47"/>
      <c r="N167" s="47"/>
      <c r="O167" s="47"/>
    </row>
    <row r="168" spans="1:15" s="138" customFormat="1" x14ac:dyDescent="0.25">
      <c r="A168" s="47"/>
      <c r="B168" s="110" t="s">
        <v>24</v>
      </c>
      <c r="C168" s="62">
        <v>6</v>
      </c>
      <c r="D168" s="62">
        <v>4</v>
      </c>
      <c r="E168" s="63">
        <f t="shared" si="21"/>
        <v>10</v>
      </c>
      <c r="F168" s="144"/>
      <c r="G168" s="167" t="s">
        <v>153</v>
      </c>
      <c r="H168" s="67">
        <v>4</v>
      </c>
      <c r="K168" s="47"/>
      <c r="L168" s="47"/>
      <c r="M168" s="47"/>
      <c r="N168" s="47"/>
      <c r="O168" s="47"/>
    </row>
    <row r="169" spans="1:15" s="138" customFormat="1" x14ac:dyDescent="0.25">
      <c r="A169" s="47"/>
      <c r="B169" s="110" t="s">
        <v>25</v>
      </c>
      <c r="C169" s="62">
        <v>6</v>
      </c>
      <c r="D169" s="62">
        <v>3</v>
      </c>
      <c r="E169" s="63">
        <f t="shared" si="21"/>
        <v>9</v>
      </c>
      <c r="F169" s="144"/>
      <c r="G169" s="167" t="s">
        <v>154</v>
      </c>
      <c r="H169" s="67">
        <v>1</v>
      </c>
      <c r="K169" s="47"/>
      <c r="L169" s="47"/>
      <c r="M169" s="47"/>
      <c r="N169" s="47"/>
      <c r="O169" s="47"/>
    </row>
    <row r="170" spans="1:15" s="138" customFormat="1" x14ac:dyDescent="0.25">
      <c r="A170" s="47"/>
      <c r="B170" s="110" t="s">
        <v>26</v>
      </c>
      <c r="C170" s="62">
        <v>6</v>
      </c>
      <c r="D170" s="62">
        <v>5</v>
      </c>
      <c r="E170" s="63">
        <f t="shared" si="21"/>
        <v>11</v>
      </c>
      <c r="F170" s="144"/>
      <c r="G170" s="167" t="s">
        <v>58</v>
      </c>
      <c r="H170" s="67">
        <v>1</v>
      </c>
      <c r="K170" s="47"/>
      <c r="L170" s="47"/>
      <c r="M170" s="47"/>
      <c r="N170" s="47"/>
      <c r="O170" s="47"/>
    </row>
    <row r="171" spans="1:15" s="138" customFormat="1" ht="15.75" thickBot="1" x14ac:dyDescent="0.3">
      <c r="A171" s="47"/>
      <c r="B171" s="110" t="s">
        <v>97</v>
      </c>
      <c r="C171" s="64">
        <v>0</v>
      </c>
      <c r="D171" s="64">
        <v>0</v>
      </c>
      <c r="E171" s="65">
        <f t="shared" si="21"/>
        <v>0</v>
      </c>
      <c r="F171" s="190">
        <v>13</v>
      </c>
      <c r="G171" s="171" t="s">
        <v>63</v>
      </c>
      <c r="H171" s="51">
        <v>2</v>
      </c>
      <c r="I171" s="135"/>
      <c r="K171" s="47"/>
      <c r="L171" s="47"/>
      <c r="M171" s="47"/>
      <c r="N171" s="47"/>
      <c r="O171" s="47"/>
    </row>
    <row r="172" spans="1:15" s="138" customFormat="1" ht="15.75" thickBot="1" x14ac:dyDescent="0.3">
      <c r="A172" s="47"/>
      <c r="B172" s="119" t="s">
        <v>14</v>
      </c>
      <c r="C172" s="70">
        <f>SUM(C154:C171)</f>
        <v>97</v>
      </c>
      <c r="D172" s="70">
        <f>SUM(D154:D171)</f>
        <v>98</v>
      </c>
      <c r="E172" s="70">
        <f>SUM(E154:E171)</f>
        <v>195</v>
      </c>
      <c r="F172" s="144"/>
      <c r="K172" s="47"/>
      <c r="L172" s="47"/>
      <c r="M172" s="47"/>
      <c r="N172" s="47"/>
      <c r="O172" s="47"/>
    </row>
    <row r="173" spans="1:15" x14ac:dyDescent="0.25">
      <c r="J173" s="146"/>
    </row>
    <row r="174" spans="1:15" x14ac:dyDescent="0.25">
      <c r="J174" s="146"/>
    </row>
    <row r="175" spans="1:15" s="138" customFormat="1" ht="20.25" customHeight="1" thickBot="1" x14ac:dyDescent="0.3">
      <c r="B175" s="47" t="s">
        <v>182</v>
      </c>
      <c r="C175" s="189"/>
      <c r="E175" s="186"/>
      <c r="F175" s="135"/>
      <c r="G175" s="47"/>
    </row>
    <row r="176" spans="1:15" s="138" customFormat="1" ht="28.5" customHeight="1" thickBot="1" x14ac:dyDescent="0.3">
      <c r="A176" s="47"/>
      <c r="B176" s="271" t="s">
        <v>45</v>
      </c>
      <c r="C176" s="273" t="s">
        <v>174</v>
      </c>
      <c r="D176" s="274"/>
      <c r="E176" s="275"/>
      <c r="F176" s="135"/>
      <c r="G176" s="271" t="s">
        <v>45</v>
      </c>
      <c r="H176" s="273" t="s">
        <v>174</v>
      </c>
      <c r="I176" s="274"/>
      <c r="J176" s="275"/>
      <c r="K176" s="47"/>
      <c r="L176" s="47"/>
      <c r="M176" s="47"/>
      <c r="N176" s="47"/>
      <c r="O176" s="47"/>
    </row>
    <row r="177" spans="1:15" s="138" customFormat="1" ht="15.75" thickBot="1" x14ac:dyDescent="0.3">
      <c r="A177" s="47"/>
      <c r="B177" s="272"/>
      <c r="C177" s="141" t="s">
        <v>2</v>
      </c>
      <c r="D177" s="142" t="s">
        <v>3</v>
      </c>
      <c r="E177" s="264" t="s">
        <v>4</v>
      </c>
      <c r="F177" s="135"/>
      <c r="G177" s="272"/>
      <c r="H177" s="141" t="s">
        <v>2</v>
      </c>
      <c r="I177" s="142" t="s">
        <v>3</v>
      </c>
      <c r="J177" s="264" t="s">
        <v>4</v>
      </c>
      <c r="K177" s="47"/>
      <c r="L177" s="47"/>
      <c r="M177" s="47"/>
      <c r="N177" s="47"/>
      <c r="O177" s="47"/>
    </row>
    <row r="178" spans="1:15" s="138" customFormat="1" x14ac:dyDescent="0.25">
      <c r="B178" s="110" t="s">
        <v>5</v>
      </c>
      <c r="C178" s="60">
        <v>3</v>
      </c>
      <c r="D178" s="60">
        <v>0</v>
      </c>
      <c r="E178" s="61">
        <f t="shared" ref="E178:E195" si="24">SUM(C178:D178)</f>
        <v>3</v>
      </c>
      <c r="F178" s="144"/>
      <c r="G178" s="113" t="s">
        <v>6</v>
      </c>
      <c r="H178" s="57">
        <f>SUM(C178:C179)</f>
        <v>9</v>
      </c>
      <c r="I178" s="66">
        <f>SUM(D178:D179)</f>
        <v>4</v>
      </c>
      <c r="J178" s="66">
        <f t="shared" ref="J178:J181" si="25">SUM(H178:I178)</f>
        <v>13</v>
      </c>
    </row>
    <row r="179" spans="1:15" s="138" customFormat="1" x14ac:dyDescent="0.25">
      <c r="A179" s="47"/>
      <c r="B179" s="114" t="s">
        <v>7</v>
      </c>
      <c r="C179" s="62">
        <v>6</v>
      </c>
      <c r="D179" s="62">
        <v>4</v>
      </c>
      <c r="E179" s="63">
        <f t="shared" si="24"/>
        <v>10</v>
      </c>
      <c r="F179" s="144"/>
      <c r="G179" s="116" t="s">
        <v>8</v>
      </c>
      <c r="H179" s="57">
        <f>SUM(C180:C181)</f>
        <v>19</v>
      </c>
      <c r="I179" s="67">
        <f>SUM(D180:D181)</f>
        <v>17</v>
      </c>
      <c r="J179" s="67">
        <f t="shared" si="25"/>
        <v>36</v>
      </c>
      <c r="K179" s="47"/>
      <c r="L179" s="47"/>
      <c r="M179" s="47"/>
      <c r="N179" s="47"/>
      <c r="O179" s="47"/>
    </row>
    <row r="180" spans="1:15" s="138" customFormat="1" x14ac:dyDescent="0.25">
      <c r="A180" s="47"/>
      <c r="B180" s="110" t="s">
        <v>59</v>
      </c>
      <c r="C180" s="62">
        <v>11</v>
      </c>
      <c r="D180" s="62">
        <v>5</v>
      </c>
      <c r="E180" s="63">
        <f t="shared" si="24"/>
        <v>16</v>
      </c>
      <c r="F180" s="144"/>
      <c r="G180" s="116" t="s">
        <v>10</v>
      </c>
      <c r="H180" s="57">
        <f>SUM(C182:C190)</f>
        <v>92</v>
      </c>
      <c r="I180" s="67">
        <f>SUM(D182:D190)</f>
        <v>103</v>
      </c>
      <c r="J180" s="67">
        <f t="shared" si="25"/>
        <v>195</v>
      </c>
      <c r="K180" s="47"/>
      <c r="L180" s="47"/>
      <c r="M180" s="47"/>
      <c r="N180" s="47"/>
      <c r="O180" s="47"/>
    </row>
    <row r="181" spans="1:15" s="138" customFormat="1" ht="15.75" thickBot="1" x14ac:dyDescent="0.3">
      <c r="A181" s="47"/>
      <c r="B181" s="110" t="s">
        <v>11</v>
      </c>
      <c r="C181" s="62">
        <v>8</v>
      </c>
      <c r="D181" s="62">
        <v>12</v>
      </c>
      <c r="E181" s="63">
        <f t="shared" si="24"/>
        <v>20</v>
      </c>
      <c r="F181" s="144"/>
      <c r="G181" s="116" t="s">
        <v>12</v>
      </c>
      <c r="H181" s="57">
        <f>SUM(C191:C194)</f>
        <v>52</v>
      </c>
      <c r="I181" s="67">
        <f>SUM(D191:D194)</f>
        <v>46</v>
      </c>
      <c r="J181" s="67">
        <f t="shared" si="25"/>
        <v>98</v>
      </c>
      <c r="K181" s="47"/>
      <c r="L181" s="47"/>
      <c r="M181" s="47"/>
      <c r="N181" s="47"/>
      <c r="O181" s="47"/>
    </row>
    <row r="182" spans="1:15" s="138" customFormat="1" ht="15.75" thickBot="1" x14ac:dyDescent="0.3">
      <c r="A182" s="47"/>
      <c r="B182" s="110" t="s">
        <v>13</v>
      </c>
      <c r="C182" s="62">
        <v>11</v>
      </c>
      <c r="D182" s="62">
        <v>10</v>
      </c>
      <c r="E182" s="63">
        <f t="shared" si="24"/>
        <v>21</v>
      </c>
      <c r="F182" s="144"/>
      <c r="G182" s="117" t="s">
        <v>14</v>
      </c>
      <c r="H182" s="69">
        <f>SUM(H178:H181)</f>
        <v>172</v>
      </c>
      <c r="I182" s="69">
        <f t="shared" ref="I182:J182" si="26">SUM(I178:I181)</f>
        <v>170</v>
      </c>
      <c r="J182" s="70">
        <f t="shared" si="26"/>
        <v>342</v>
      </c>
      <c r="K182" s="47"/>
      <c r="L182" s="47"/>
      <c r="M182" s="47"/>
      <c r="N182" s="47"/>
      <c r="O182" s="47"/>
    </row>
    <row r="183" spans="1:15" s="138" customFormat="1" ht="15.75" thickBot="1" x14ac:dyDescent="0.3">
      <c r="A183" s="47"/>
      <c r="B183" s="110" t="s">
        <v>15</v>
      </c>
      <c r="C183" s="62">
        <v>8</v>
      </c>
      <c r="D183" s="62">
        <v>7</v>
      </c>
      <c r="E183" s="63">
        <f t="shared" si="24"/>
        <v>15</v>
      </c>
      <c r="F183" s="144"/>
      <c r="K183" s="47"/>
      <c r="L183" s="47"/>
      <c r="M183" s="47"/>
      <c r="N183" s="47"/>
      <c r="O183" s="47"/>
    </row>
    <row r="184" spans="1:15" s="138" customFormat="1" x14ac:dyDescent="0.25">
      <c r="A184" s="47"/>
      <c r="B184" s="110" t="s">
        <v>16</v>
      </c>
      <c r="C184" s="62">
        <v>6</v>
      </c>
      <c r="D184" s="62">
        <v>6</v>
      </c>
      <c r="E184" s="63">
        <f t="shared" si="24"/>
        <v>12</v>
      </c>
      <c r="F184" s="144"/>
      <c r="G184" s="166" t="s">
        <v>145</v>
      </c>
      <c r="H184" s="66">
        <v>0</v>
      </c>
      <c r="I184" s="242" t="s">
        <v>60</v>
      </c>
      <c r="J184" s="66">
        <f>SUM(C182:C186)</f>
        <v>40</v>
      </c>
      <c r="K184" s="47"/>
      <c r="L184" s="47"/>
      <c r="M184" s="47"/>
      <c r="N184" s="47"/>
      <c r="O184" s="47"/>
    </row>
    <row r="185" spans="1:15" s="138" customFormat="1" ht="15.75" thickBot="1" x14ac:dyDescent="0.3">
      <c r="A185" s="47"/>
      <c r="B185" s="110" t="s">
        <v>17</v>
      </c>
      <c r="C185" s="62">
        <v>5</v>
      </c>
      <c r="D185" s="62">
        <v>14</v>
      </c>
      <c r="E185" s="63">
        <f t="shared" si="24"/>
        <v>19</v>
      </c>
      <c r="F185" s="144"/>
      <c r="G185" s="167" t="s">
        <v>146</v>
      </c>
      <c r="H185" s="67">
        <v>1</v>
      </c>
      <c r="I185" s="243" t="s">
        <v>61</v>
      </c>
      <c r="J185" s="51">
        <f>SUM(D187:D190)</f>
        <v>59</v>
      </c>
      <c r="K185" s="47"/>
      <c r="L185" s="47"/>
      <c r="M185" s="47"/>
      <c r="N185" s="47"/>
      <c r="O185" s="47"/>
    </row>
    <row r="186" spans="1:15" s="138" customFormat="1" ht="15.75" thickBot="1" x14ac:dyDescent="0.3">
      <c r="A186" s="47"/>
      <c r="B186" s="110" t="s">
        <v>18</v>
      </c>
      <c r="C186" s="62">
        <v>10</v>
      </c>
      <c r="D186" s="62">
        <v>7</v>
      </c>
      <c r="E186" s="63">
        <f t="shared" si="24"/>
        <v>17</v>
      </c>
      <c r="F186" s="144"/>
      <c r="G186" s="167" t="s">
        <v>147</v>
      </c>
      <c r="H186" s="67">
        <v>1</v>
      </c>
      <c r="I186" s="100"/>
      <c r="J186" s="90"/>
      <c r="K186" s="47"/>
      <c r="L186" s="47"/>
      <c r="M186" s="47"/>
      <c r="N186" s="47"/>
      <c r="O186" s="47"/>
    </row>
    <row r="187" spans="1:15" s="138" customFormat="1" x14ac:dyDescent="0.25">
      <c r="A187" s="47"/>
      <c r="B187" s="110" t="s">
        <v>19</v>
      </c>
      <c r="C187" s="62">
        <v>15</v>
      </c>
      <c r="D187" s="62">
        <v>11</v>
      </c>
      <c r="E187" s="63">
        <f t="shared" si="24"/>
        <v>26</v>
      </c>
      <c r="F187" s="144"/>
      <c r="G187" s="167" t="s">
        <v>89</v>
      </c>
      <c r="H187" s="67">
        <v>0</v>
      </c>
      <c r="I187" s="166" t="s">
        <v>148</v>
      </c>
      <c r="J187" s="184">
        <f>+H191+H192+H193+E180+E181</f>
        <v>41</v>
      </c>
      <c r="K187" s="47"/>
      <c r="L187" s="47"/>
      <c r="M187" s="47"/>
      <c r="N187" s="47"/>
      <c r="O187" s="47"/>
    </row>
    <row r="188" spans="1:15" s="138" customFormat="1" ht="15.75" thickBot="1" x14ac:dyDescent="0.3">
      <c r="A188" s="47"/>
      <c r="B188" s="110" t="s">
        <v>20</v>
      </c>
      <c r="C188" s="62">
        <v>11</v>
      </c>
      <c r="D188" s="62">
        <v>17</v>
      </c>
      <c r="E188" s="63">
        <f t="shared" si="24"/>
        <v>28</v>
      </c>
      <c r="F188" s="144"/>
      <c r="G188" s="167" t="s">
        <v>90</v>
      </c>
      <c r="H188" s="67">
        <v>1</v>
      </c>
      <c r="I188" s="171" t="s">
        <v>64</v>
      </c>
      <c r="J188" s="185">
        <f>SUM(E178:E181)</f>
        <v>49</v>
      </c>
      <c r="K188" s="47"/>
      <c r="L188" s="47"/>
      <c r="M188" s="47"/>
      <c r="N188" s="47"/>
      <c r="O188" s="47"/>
    </row>
    <row r="189" spans="1:15" s="138" customFormat="1" x14ac:dyDescent="0.25">
      <c r="A189" s="47"/>
      <c r="B189" s="110" t="s">
        <v>21</v>
      </c>
      <c r="C189" s="62">
        <v>12</v>
      </c>
      <c r="D189" s="62">
        <v>11</v>
      </c>
      <c r="E189" s="63">
        <f t="shared" si="24"/>
        <v>23</v>
      </c>
      <c r="F189" s="144"/>
      <c r="G189" s="167" t="s">
        <v>152</v>
      </c>
      <c r="H189" s="67">
        <v>2</v>
      </c>
      <c r="K189" s="47"/>
      <c r="L189" s="47"/>
      <c r="M189" s="47"/>
      <c r="N189" s="47"/>
      <c r="O189" s="47"/>
    </row>
    <row r="190" spans="1:15" s="138" customFormat="1" x14ac:dyDescent="0.25">
      <c r="A190" s="47"/>
      <c r="B190" s="110" t="s">
        <v>22</v>
      </c>
      <c r="C190" s="62">
        <v>14</v>
      </c>
      <c r="D190" s="62">
        <v>20</v>
      </c>
      <c r="E190" s="63">
        <f t="shared" si="24"/>
        <v>34</v>
      </c>
      <c r="F190" s="144"/>
      <c r="G190" s="167" t="s">
        <v>57</v>
      </c>
      <c r="H190" s="67">
        <v>3</v>
      </c>
      <c r="K190" s="47"/>
      <c r="L190" s="47"/>
      <c r="M190" s="47"/>
      <c r="N190" s="47"/>
      <c r="O190" s="47"/>
    </row>
    <row r="191" spans="1:15" s="138" customFormat="1" x14ac:dyDescent="0.25">
      <c r="A191" s="47"/>
      <c r="B191" s="110" t="s">
        <v>23</v>
      </c>
      <c r="C191" s="62">
        <v>11</v>
      </c>
      <c r="D191" s="62">
        <v>12</v>
      </c>
      <c r="E191" s="63">
        <f t="shared" si="24"/>
        <v>23</v>
      </c>
      <c r="F191" s="144"/>
      <c r="G191" s="167" t="s">
        <v>151</v>
      </c>
      <c r="H191" s="67">
        <v>4</v>
      </c>
      <c r="K191" s="47"/>
      <c r="L191" s="47"/>
      <c r="M191" s="47"/>
      <c r="N191" s="47"/>
      <c r="O191" s="47"/>
    </row>
    <row r="192" spans="1:15" s="138" customFormat="1" x14ac:dyDescent="0.25">
      <c r="A192" s="47"/>
      <c r="B192" s="110" t="s">
        <v>24</v>
      </c>
      <c r="C192" s="62">
        <v>18</v>
      </c>
      <c r="D192" s="62">
        <v>12</v>
      </c>
      <c r="E192" s="63">
        <f t="shared" si="24"/>
        <v>30</v>
      </c>
      <c r="F192" s="144"/>
      <c r="G192" s="167" t="s">
        <v>153</v>
      </c>
      <c r="H192" s="67">
        <v>0</v>
      </c>
      <c r="K192" s="47"/>
      <c r="L192" s="47"/>
      <c r="M192" s="47"/>
      <c r="N192" s="47"/>
      <c r="O192" s="47"/>
    </row>
    <row r="193" spans="1:15" s="138" customFormat="1" x14ac:dyDescent="0.25">
      <c r="A193" s="47"/>
      <c r="B193" s="110" t="s">
        <v>25</v>
      </c>
      <c r="C193" s="62">
        <v>10</v>
      </c>
      <c r="D193" s="62">
        <v>7</v>
      </c>
      <c r="E193" s="63">
        <f t="shared" si="24"/>
        <v>17</v>
      </c>
      <c r="F193" s="144"/>
      <c r="G193" s="167" t="s">
        <v>154</v>
      </c>
      <c r="H193" s="67">
        <v>1</v>
      </c>
      <c r="K193" s="47"/>
      <c r="L193" s="47"/>
      <c r="M193" s="47"/>
      <c r="N193" s="47"/>
      <c r="O193" s="47"/>
    </row>
    <row r="194" spans="1:15" s="138" customFormat="1" x14ac:dyDescent="0.25">
      <c r="A194" s="47"/>
      <c r="B194" s="110" t="s">
        <v>26</v>
      </c>
      <c r="C194" s="62">
        <v>13</v>
      </c>
      <c r="D194" s="62">
        <v>15</v>
      </c>
      <c r="E194" s="63">
        <f t="shared" si="24"/>
        <v>28</v>
      </c>
      <c r="F194" s="144"/>
      <c r="G194" s="167" t="s">
        <v>58</v>
      </c>
      <c r="H194" s="67">
        <v>2</v>
      </c>
      <c r="K194" s="47"/>
      <c r="L194" s="47"/>
      <c r="M194" s="47"/>
      <c r="N194" s="47"/>
      <c r="O194" s="47"/>
    </row>
    <row r="195" spans="1:15" s="138" customFormat="1" ht="15.75" thickBot="1" x14ac:dyDescent="0.3">
      <c r="A195" s="47"/>
      <c r="B195" s="110" t="s">
        <v>97</v>
      </c>
      <c r="C195" s="64">
        <v>0</v>
      </c>
      <c r="D195" s="64">
        <v>0</v>
      </c>
      <c r="E195" s="65">
        <f t="shared" si="24"/>
        <v>0</v>
      </c>
      <c r="F195" s="190">
        <v>13</v>
      </c>
      <c r="G195" s="171" t="s">
        <v>63</v>
      </c>
      <c r="H195" s="51">
        <v>10</v>
      </c>
      <c r="I195" s="135"/>
      <c r="K195" s="47"/>
      <c r="L195" s="47"/>
      <c r="M195" s="47"/>
      <c r="N195" s="47"/>
      <c r="O195" s="47"/>
    </row>
    <row r="196" spans="1:15" s="138" customFormat="1" ht="15.75" thickBot="1" x14ac:dyDescent="0.3">
      <c r="A196" s="47"/>
      <c r="B196" s="119" t="s">
        <v>14</v>
      </c>
      <c r="C196" s="70">
        <f>SUM(C178:C195)</f>
        <v>172</v>
      </c>
      <c r="D196" s="70">
        <f>SUM(D178:D195)</f>
        <v>170</v>
      </c>
      <c r="E196" s="70">
        <f>SUM(E178:E195)</f>
        <v>342</v>
      </c>
      <c r="F196" s="144"/>
      <c r="K196" s="47"/>
      <c r="L196" s="47"/>
      <c r="M196" s="47"/>
      <c r="N196" s="47"/>
      <c r="O196" s="47"/>
    </row>
    <row r="197" spans="1:15" x14ac:dyDescent="0.25">
      <c r="J197" s="146"/>
    </row>
    <row r="198" spans="1:15" x14ac:dyDescent="0.25">
      <c r="J198" s="146"/>
    </row>
    <row r="199" spans="1:15" s="138" customFormat="1" ht="20.25" customHeight="1" thickBot="1" x14ac:dyDescent="0.3">
      <c r="B199" s="47" t="s">
        <v>183</v>
      </c>
      <c r="C199" s="189"/>
      <c r="E199" s="186"/>
      <c r="F199" s="135"/>
      <c r="G199" s="47"/>
    </row>
    <row r="200" spans="1:15" s="138" customFormat="1" ht="28.5" customHeight="1" thickBot="1" x14ac:dyDescent="0.3">
      <c r="A200" s="47"/>
      <c r="B200" s="271" t="s">
        <v>45</v>
      </c>
      <c r="C200" s="273" t="s">
        <v>175</v>
      </c>
      <c r="D200" s="274"/>
      <c r="E200" s="275"/>
      <c r="F200" s="135"/>
      <c r="G200" s="271" t="s">
        <v>45</v>
      </c>
      <c r="H200" s="273" t="s">
        <v>175</v>
      </c>
      <c r="I200" s="274"/>
      <c r="J200" s="275"/>
      <c r="K200" s="47"/>
      <c r="L200" s="47"/>
      <c r="M200" s="47"/>
      <c r="N200" s="47"/>
      <c r="O200" s="47"/>
    </row>
    <row r="201" spans="1:15" s="138" customFormat="1" ht="15.75" thickBot="1" x14ac:dyDescent="0.3">
      <c r="A201" s="47"/>
      <c r="B201" s="272"/>
      <c r="C201" s="141" t="s">
        <v>2</v>
      </c>
      <c r="D201" s="142" t="s">
        <v>3</v>
      </c>
      <c r="E201" s="264" t="s">
        <v>4</v>
      </c>
      <c r="F201" s="135"/>
      <c r="G201" s="272"/>
      <c r="H201" s="141" t="s">
        <v>2</v>
      </c>
      <c r="I201" s="142" t="s">
        <v>3</v>
      </c>
      <c r="J201" s="264" t="s">
        <v>4</v>
      </c>
      <c r="K201" s="47"/>
      <c r="L201" s="47"/>
      <c r="M201" s="47"/>
      <c r="N201" s="47"/>
      <c r="O201" s="47"/>
    </row>
    <row r="202" spans="1:15" s="138" customFormat="1" x14ac:dyDescent="0.25">
      <c r="B202" s="110" t="s">
        <v>5</v>
      </c>
      <c r="C202" s="60">
        <v>5</v>
      </c>
      <c r="D202" s="60">
        <v>8</v>
      </c>
      <c r="E202" s="61">
        <f t="shared" ref="E202:E219" si="27">SUM(C202:D202)</f>
        <v>13</v>
      </c>
      <c r="F202" s="144"/>
      <c r="G202" s="113" t="s">
        <v>6</v>
      </c>
      <c r="H202" s="57">
        <f>SUM(C202:C203)</f>
        <v>15</v>
      </c>
      <c r="I202" s="66">
        <f>SUM(D202:D203)</f>
        <v>23</v>
      </c>
      <c r="J202" s="66">
        <f t="shared" ref="J202:J205" si="28">SUM(H202:I202)</f>
        <v>38</v>
      </c>
    </row>
    <row r="203" spans="1:15" s="138" customFormat="1" x14ac:dyDescent="0.25">
      <c r="A203" s="47"/>
      <c r="B203" s="114" t="s">
        <v>7</v>
      </c>
      <c r="C203" s="62">
        <v>10</v>
      </c>
      <c r="D203" s="62">
        <v>15</v>
      </c>
      <c r="E203" s="63">
        <f t="shared" si="27"/>
        <v>25</v>
      </c>
      <c r="F203" s="144"/>
      <c r="G203" s="116" t="s">
        <v>8</v>
      </c>
      <c r="H203" s="57">
        <f>SUM(C204:C205)</f>
        <v>37</v>
      </c>
      <c r="I203" s="67">
        <f>SUM(D204:D205)</f>
        <v>28</v>
      </c>
      <c r="J203" s="67">
        <f t="shared" si="28"/>
        <v>65</v>
      </c>
      <c r="K203" s="47"/>
      <c r="L203" s="47"/>
      <c r="M203" s="47"/>
      <c r="N203" s="47"/>
      <c r="O203" s="47"/>
    </row>
    <row r="204" spans="1:15" s="138" customFormat="1" x14ac:dyDescent="0.25">
      <c r="A204" s="47"/>
      <c r="B204" s="110" t="s">
        <v>59</v>
      </c>
      <c r="C204" s="62">
        <v>20</v>
      </c>
      <c r="D204" s="62">
        <v>16</v>
      </c>
      <c r="E204" s="63">
        <f t="shared" si="27"/>
        <v>36</v>
      </c>
      <c r="F204" s="144"/>
      <c r="G204" s="116" t="s">
        <v>10</v>
      </c>
      <c r="H204" s="57">
        <f>SUM(C206:C214)</f>
        <v>119</v>
      </c>
      <c r="I204" s="67">
        <f>SUM(D206:D214)</f>
        <v>118</v>
      </c>
      <c r="J204" s="67">
        <f t="shared" si="28"/>
        <v>237</v>
      </c>
      <c r="K204" s="47"/>
      <c r="L204" s="47"/>
      <c r="M204" s="47"/>
      <c r="N204" s="47"/>
      <c r="O204" s="47"/>
    </row>
    <row r="205" spans="1:15" s="138" customFormat="1" ht="15.75" thickBot="1" x14ac:dyDescent="0.3">
      <c r="A205" s="47"/>
      <c r="B205" s="110" t="s">
        <v>11</v>
      </c>
      <c r="C205" s="62">
        <v>17</v>
      </c>
      <c r="D205" s="62">
        <v>12</v>
      </c>
      <c r="E205" s="63">
        <f t="shared" si="27"/>
        <v>29</v>
      </c>
      <c r="F205" s="144"/>
      <c r="G205" s="116" t="s">
        <v>12</v>
      </c>
      <c r="H205" s="57">
        <f>SUM(C215:C218)</f>
        <v>44</v>
      </c>
      <c r="I205" s="67">
        <f>SUM(D215:D218)</f>
        <v>37</v>
      </c>
      <c r="J205" s="67">
        <f t="shared" si="28"/>
        <v>81</v>
      </c>
      <c r="K205" s="47"/>
      <c r="L205" s="47"/>
      <c r="M205" s="47"/>
      <c r="N205" s="47"/>
      <c r="O205" s="47"/>
    </row>
    <row r="206" spans="1:15" s="138" customFormat="1" ht="15.75" thickBot="1" x14ac:dyDescent="0.3">
      <c r="A206" s="47"/>
      <c r="B206" s="110" t="s">
        <v>13</v>
      </c>
      <c r="C206" s="62">
        <v>18</v>
      </c>
      <c r="D206" s="62">
        <v>14</v>
      </c>
      <c r="E206" s="63">
        <f t="shared" si="27"/>
        <v>32</v>
      </c>
      <c r="F206" s="144"/>
      <c r="G206" s="117" t="s">
        <v>14</v>
      </c>
      <c r="H206" s="69">
        <f>SUM(H202:H205)</f>
        <v>215</v>
      </c>
      <c r="I206" s="69">
        <f t="shared" ref="I206:J206" si="29">SUM(I202:I205)</f>
        <v>206</v>
      </c>
      <c r="J206" s="70">
        <f t="shared" si="29"/>
        <v>421</v>
      </c>
      <c r="K206" s="47"/>
      <c r="L206" s="47"/>
      <c r="M206" s="47"/>
      <c r="N206" s="47"/>
      <c r="O206" s="47"/>
    </row>
    <row r="207" spans="1:15" s="138" customFormat="1" ht="15.75" thickBot="1" x14ac:dyDescent="0.3">
      <c r="A207" s="47"/>
      <c r="B207" s="110" t="s">
        <v>15</v>
      </c>
      <c r="C207" s="62">
        <v>11</v>
      </c>
      <c r="D207" s="62">
        <v>9</v>
      </c>
      <c r="E207" s="63">
        <f t="shared" si="27"/>
        <v>20</v>
      </c>
      <c r="F207" s="144"/>
      <c r="K207" s="47"/>
      <c r="L207" s="47"/>
      <c r="M207" s="47"/>
      <c r="N207" s="47"/>
      <c r="O207" s="47"/>
    </row>
    <row r="208" spans="1:15" s="138" customFormat="1" x14ac:dyDescent="0.25">
      <c r="A208" s="47"/>
      <c r="B208" s="110" t="s">
        <v>16</v>
      </c>
      <c r="C208" s="62">
        <v>4</v>
      </c>
      <c r="D208" s="62">
        <v>15</v>
      </c>
      <c r="E208" s="63">
        <f t="shared" si="27"/>
        <v>19</v>
      </c>
      <c r="F208" s="144"/>
      <c r="G208" s="166" t="s">
        <v>145</v>
      </c>
      <c r="H208" s="111">
        <v>1</v>
      </c>
      <c r="I208" s="242" t="s">
        <v>60</v>
      </c>
      <c r="J208" s="66">
        <f>SUM(C206:C210)</f>
        <v>56</v>
      </c>
      <c r="K208" s="47"/>
      <c r="L208" s="47"/>
      <c r="M208" s="47"/>
      <c r="N208" s="47"/>
      <c r="O208" s="47"/>
    </row>
    <row r="209" spans="1:15" s="138" customFormat="1" ht="15.75" thickBot="1" x14ac:dyDescent="0.3">
      <c r="A209" s="47"/>
      <c r="B209" s="110" t="s">
        <v>17</v>
      </c>
      <c r="C209" s="62">
        <v>8</v>
      </c>
      <c r="D209" s="62">
        <v>12</v>
      </c>
      <c r="E209" s="63">
        <f t="shared" si="27"/>
        <v>20</v>
      </c>
      <c r="F209" s="144"/>
      <c r="G209" s="167" t="s">
        <v>146</v>
      </c>
      <c r="H209" s="115">
        <v>3</v>
      </c>
      <c r="I209" s="243" t="s">
        <v>61</v>
      </c>
      <c r="J209" s="51">
        <f>SUM(D211:D214)</f>
        <v>48</v>
      </c>
      <c r="K209" s="47"/>
      <c r="L209" s="47"/>
      <c r="M209" s="47"/>
      <c r="N209" s="47"/>
      <c r="O209" s="47"/>
    </row>
    <row r="210" spans="1:15" s="138" customFormat="1" ht="15.75" thickBot="1" x14ac:dyDescent="0.3">
      <c r="A210" s="47"/>
      <c r="B210" s="110" t="s">
        <v>18</v>
      </c>
      <c r="C210" s="62">
        <v>15</v>
      </c>
      <c r="D210" s="62">
        <v>20</v>
      </c>
      <c r="E210" s="63">
        <f t="shared" si="27"/>
        <v>35</v>
      </c>
      <c r="F210" s="144"/>
      <c r="G210" s="167" t="s">
        <v>147</v>
      </c>
      <c r="H210" s="115">
        <v>3</v>
      </c>
      <c r="I210" s="100"/>
      <c r="J210" s="90"/>
      <c r="K210" s="47"/>
      <c r="L210" s="47"/>
      <c r="M210" s="47"/>
      <c r="N210" s="47"/>
      <c r="O210" s="47"/>
    </row>
    <row r="211" spans="1:15" s="138" customFormat="1" x14ac:dyDescent="0.25">
      <c r="A211" s="47"/>
      <c r="B211" s="110" t="s">
        <v>19</v>
      </c>
      <c r="C211" s="62">
        <v>15</v>
      </c>
      <c r="D211" s="62">
        <v>17</v>
      </c>
      <c r="E211" s="63">
        <f t="shared" si="27"/>
        <v>32</v>
      </c>
      <c r="F211" s="144"/>
      <c r="G211" s="167" t="s">
        <v>89</v>
      </c>
      <c r="H211" s="115">
        <v>3</v>
      </c>
      <c r="I211" s="166" t="s">
        <v>148</v>
      </c>
      <c r="J211" s="184">
        <f>+H215+H216+H217+E204+E205</f>
        <v>84</v>
      </c>
      <c r="K211" s="47"/>
      <c r="L211" s="47"/>
      <c r="M211" s="47"/>
      <c r="N211" s="47"/>
      <c r="O211" s="47"/>
    </row>
    <row r="212" spans="1:15" s="138" customFormat="1" ht="15.75" thickBot="1" x14ac:dyDescent="0.3">
      <c r="A212" s="47"/>
      <c r="B212" s="110" t="s">
        <v>20</v>
      </c>
      <c r="C212" s="62">
        <v>14</v>
      </c>
      <c r="D212" s="62">
        <v>8</v>
      </c>
      <c r="E212" s="63">
        <f t="shared" si="27"/>
        <v>22</v>
      </c>
      <c r="F212" s="144"/>
      <c r="G212" s="167" t="s">
        <v>90</v>
      </c>
      <c r="H212" s="115">
        <v>3</v>
      </c>
      <c r="I212" s="171" t="s">
        <v>64</v>
      </c>
      <c r="J212" s="185">
        <f>SUM(E202:E205)</f>
        <v>103</v>
      </c>
      <c r="K212" s="47"/>
      <c r="L212" s="47"/>
      <c r="M212" s="47"/>
      <c r="N212" s="47"/>
      <c r="O212" s="47"/>
    </row>
    <row r="213" spans="1:15" s="138" customFormat="1" x14ac:dyDescent="0.25">
      <c r="A213" s="47"/>
      <c r="B213" s="110" t="s">
        <v>21</v>
      </c>
      <c r="C213" s="62">
        <v>15</v>
      </c>
      <c r="D213" s="62">
        <v>10</v>
      </c>
      <c r="E213" s="63">
        <f t="shared" si="27"/>
        <v>25</v>
      </c>
      <c r="F213" s="144"/>
      <c r="G213" s="167" t="s">
        <v>152</v>
      </c>
      <c r="H213" s="115">
        <v>4</v>
      </c>
      <c r="K213" s="47"/>
      <c r="L213" s="47"/>
      <c r="M213" s="47"/>
      <c r="N213" s="47"/>
      <c r="O213" s="47"/>
    </row>
    <row r="214" spans="1:15" s="138" customFormat="1" x14ac:dyDescent="0.25">
      <c r="A214" s="47"/>
      <c r="B214" s="110" t="s">
        <v>22</v>
      </c>
      <c r="C214" s="62">
        <v>19</v>
      </c>
      <c r="D214" s="62">
        <v>13</v>
      </c>
      <c r="E214" s="63">
        <f t="shared" si="27"/>
        <v>32</v>
      </c>
      <c r="F214" s="144"/>
      <c r="G214" s="167" t="s">
        <v>57</v>
      </c>
      <c r="H214" s="115">
        <v>2</v>
      </c>
      <c r="K214" s="47"/>
      <c r="L214" s="47"/>
      <c r="M214" s="47"/>
      <c r="N214" s="47"/>
      <c r="O214" s="47"/>
    </row>
    <row r="215" spans="1:15" s="138" customFormat="1" x14ac:dyDescent="0.25">
      <c r="A215" s="47"/>
      <c r="B215" s="110" t="s">
        <v>23</v>
      </c>
      <c r="C215" s="62">
        <v>9</v>
      </c>
      <c r="D215" s="62">
        <v>9</v>
      </c>
      <c r="E215" s="63">
        <f t="shared" si="27"/>
        <v>18</v>
      </c>
      <c r="F215" s="144"/>
      <c r="G215" s="167" t="s">
        <v>151</v>
      </c>
      <c r="H215" s="115">
        <v>7</v>
      </c>
      <c r="K215" s="47"/>
      <c r="L215" s="47"/>
      <c r="M215" s="47"/>
      <c r="N215" s="47"/>
      <c r="O215" s="47"/>
    </row>
    <row r="216" spans="1:15" s="138" customFormat="1" x14ac:dyDescent="0.25">
      <c r="A216" s="47"/>
      <c r="B216" s="110" t="s">
        <v>24</v>
      </c>
      <c r="C216" s="62">
        <v>11</v>
      </c>
      <c r="D216" s="62">
        <v>11</v>
      </c>
      <c r="E216" s="63">
        <f t="shared" si="27"/>
        <v>22</v>
      </c>
      <c r="F216" s="144"/>
      <c r="G216" s="167" t="s">
        <v>153</v>
      </c>
      <c r="H216" s="115">
        <v>8</v>
      </c>
      <c r="K216" s="47"/>
      <c r="L216" s="47"/>
      <c r="M216" s="47"/>
      <c r="N216" s="47"/>
      <c r="O216" s="47"/>
    </row>
    <row r="217" spans="1:15" s="138" customFormat="1" x14ac:dyDescent="0.25">
      <c r="A217" s="47"/>
      <c r="B217" s="110" t="s">
        <v>25</v>
      </c>
      <c r="C217" s="62">
        <v>14</v>
      </c>
      <c r="D217" s="62">
        <v>5</v>
      </c>
      <c r="E217" s="63">
        <f t="shared" si="27"/>
        <v>19</v>
      </c>
      <c r="F217" s="144"/>
      <c r="G217" s="167" t="s">
        <v>154</v>
      </c>
      <c r="H217" s="115">
        <v>4</v>
      </c>
      <c r="K217" s="47"/>
      <c r="L217" s="47"/>
      <c r="M217" s="47"/>
      <c r="N217" s="47"/>
      <c r="O217" s="47"/>
    </row>
    <row r="218" spans="1:15" s="138" customFormat="1" x14ac:dyDescent="0.25">
      <c r="A218" s="47"/>
      <c r="B218" s="110" t="s">
        <v>26</v>
      </c>
      <c r="C218" s="62">
        <v>10</v>
      </c>
      <c r="D218" s="62">
        <v>12</v>
      </c>
      <c r="E218" s="63">
        <f t="shared" si="27"/>
        <v>22</v>
      </c>
      <c r="F218" s="144"/>
      <c r="G218" s="167" t="s">
        <v>58</v>
      </c>
      <c r="H218" s="115">
        <v>12</v>
      </c>
      <c r="K218" s="47"/>
      <c r="L218" s="47"/>
      <c r="M218" s="47"/>
      <c r="N218" s="47"/>
      <c r="O218" s="47"/>
    </row>
    <row r="219" spans="1:15" s="138" customFormat="1" ht="15.75" thickBot="1" x14ac:dyDescent="0.3">
      <c r="A219" s="47"/>
      <c r="B219" s="110" t="s">
        <v>97</v>
      </c>
      <c r="C219" s="64">
        <v>0</v>
      </c>
      <c r="D219" s="64">
        <v>0</v>
      </c>
      <c r="E219" s="65">
        <f t="shared" si="27"/>
        <v>0</v>
      </c>
      <c r="F219" s="190">
        <v>13</v>
      </c>
      <c r="G219" s="171" t="s">
        <v>63</v>
      </c>
      <c r="H219" s="118">
        <v>5</v>
      </c>
      <c r="I219" s="135"/>
      <c r="K219" s="47"/>
      <c r="L219" s="47"/>
      <c r="M219" s="47"/>
      <c r="N219" s="47"/>
      <c r="O219" s="47"/>
    </row>
    <row r="220" spans="1:15" s="138" customFormat="1" ht="15.75" thickBot="1" x14ac:dyDescent="0.3">
      <c r="A220" s="47"/>
      <c r="B220" s="119" t="s">
        <v>14</v>
      </c>
      <c r="C220" s="70">
        <f>SUM(C202:C219)</f>
        <v>215</v>
      </c>
      <c r="D220" s="70">
        <f>SUM(D202:D219)</f>
        <v>206</v>
      </c>
      <c r="E220" s="70">
        <f>SUM(E202:E219)</f>
        <v>421</v>
      </c>
      <c r="F220" s="144"/>
      <c r="K220" s="47"/>
      <c r="L220" s="47"/>
      <c r="M220" s="47"/>
      <c r="N220" s="47"/>
      <c r="O220" s="47"/>
    </row>
    <row r="221" spans="1:15" x14ac:dyDescent="0.25">
      <c r="J221" s="146"/>
    </row>
    <row r="222" spans="1:15" x14ac:dyDescent="0.25">
      <c r="J222" s="146"/>
    </row>
    <row r="223" spans="1:15" x14ac:dyDescent="0.25">
      <c r="J223" s="146"/>
    </row>
    <row r="224" spans="1:15" x14ac:dyDescent="0.25">
      <c r="J224" s="146"/>
    </row>
    <row r="225" spans="10:10" x14ac:dyDescent="0.25">
      <c r="J225" s="146"/>
    </row>
    <row r="226" spans="10:10" x14ac:dyDescent="0.25">
      <c r="J226" s="146"/>
    </row>
    <row r="227" spans="10:10" x14ac:dyDescent="0.25">
      <c r="J227" s="146"/>
    </row>
    <row r="228" spans="10:10" x14ac:dyDescent="0.25">
      <c r="J228" s="146"/>
    </row>
    <row r="229" spans="10:10" x14ac:dyDescent="0.25">
      <c r="J229" s="146"/>
    </row>
    <row r="230" spans="10:10" x14ac:dyDescent="0.25">
      <c r="J230" s="146"/>
    </row>
    <row r="277" spans="2:10" x14ac:dyDescent="0.25">
      <c r="B277" s="156"/>
      <c r="D277" s="126"/>
      <c r="F277" s="155"/>
      <c r="I277" s="155"/>
      <c r="J277" s="155"/>
    </row>
    <row r="278" spans="2:10" x14ac:dyDescent="0.25">
      <c r="B278" s="157"/>
      <c r="C278" s="155"/>
      <c r="D278" s="155"/>
      <c r="E278" s="155"/>
      <c r="F278" s="155"/>
      <c r="G278" s="155"/>
      <c r="H278" s="155"/>
      <c r="I278" s="155"/>
      <c r="J278" s="155"/>
    </row>
    <row r="279" spans="2:10" x14ac:dyDescent="0.25">
      <c r="B279" s="157"/>
      <c r="C279" s="155"/>
      <c r="D279" s="158"/>
      <c r="E279" s="158"/>
      <c r="F279" s="158"/>
      <c r="G279" s="158"/>
      <c r="H279" s="158"/>
      <c r="I279" s="158"/>
      <c r="J279" s="158"/>
    </row>
    <row r="280" spans="2:10" x14ac:dyDescent="0.25">
      <c r="B280" s="95"/>
      <c r="C280" s="155"/>
      <c r="D280" s="155"/>
      <c r="E280" s="155"/>
      <c r="F280" s="155"/>
      <c r="G280" s="155"/>
      <c r="H280" s="155"/>
      <c r="I280" s="155"/>
      <c r="J280" s="155"/>
    </row>
    <row r="281" spans="2:10" x14ac:dyDescent="0.25">
      <c r="B281" s="95"/>
      <c r="C281" s="155"/>
      <c r="D281" s="155"/>
      <c r="E281" s="155"/>
      <c r="F281" s="155"/>
      <c r="G281" s="155"/>
      <c r="H281" s="155"/>
      <c r="I281" s="155"/>
      <c r="J281" s="155"/>
    </row>
    <row r="282" spans="2:10" x14ac:dyDescent="0.25">
      <c r="B282" s="95"/>
      <c r="C282" s="155"/>
      <c r="D282" s="155"/>
      <c r="E282" s="155"/>
      <c r="F282" s="155"/>
      <c r="G282" s="155"/>
      <c r="H282" s="155"/>
      <c r="I282" s="155"/>
      <c r="J282" s="155"/>
    </row>
    <row r="283" spans="2:10" x14ac:dyDescent="0.25">
      <c r="B283" s="95"/>
      <c r="C283" s="155"/>
      <c r="D283" s="155"/>
      <c r="E283" s="155"/>
      <c r="F283" s="155"/>
      <c r="G283" s="155"/>
      <c r="H283" s="155"/>
      <c r="I283" s="155"/>
      <c r="J283" s="155"/>
    </row>
    <row r="284" spans="2:10" x14ac:dyDescent="0.25">
      <c r="B284" s="95"/>
      <c r="C284" s="155"/>
      <c r="D284" s="155"/>
      <c r="E284" s="155"/>
      <c r="F284" s="155"/>
      <c r="G284" s="155"/>
      <c r="H284" s="155"/>
      <c r="I284" s="155"/>
      <c r="J284" s="155"/>
    </row>
    <row r="285" spans="2:10" x14ac:dyDescent="0.25">
      <c r="B285" s="95"/>
      <c r="C285" s="155"/>
      <c r="D285" s="155"/>
      <c r="E285" s="155"/>
      <c r="F285" s="155"/>
      <c r="G285" s="155"/>
      <c r="H285" s="155"/>
      <c r="I285" s="155"/>
      <c r="J285" s="155"/>
    </row>
    <row r="286" spans="2:10" x14ac:dyDescent="0.25">
      <c r="B286" s="95"/>
      <c r="C286" s="155"/>
      <c r="D286" s="155"/>
      <c r="E286" s="155"/>
      <c r="F286" s="155"/>
      <c r="G286" s="155"/>
      <c r="H286" s="155"/>
      <c r="I286" s="155"/>
      <c r="J286" s="155"/>
    </row>
    <row r="287" spans="2:10" x14ac:dyDescent="0.25">
      <c r="B287" s="95"/>
      <c r="C287" s="155"/>
      <c r="D287" s="155"/>
      <c r="E287" s="155"/>
      <c r="F287" s="155"/>
      <c r="G287" s="155"/>
      <c r="H287" s="155"/>
      <c r="I287" s="155"/>
      <c r="J287" s="155"/>
    </row>
    <row r="288" spans="2:10" x14ac:dyDescent="0.25">
      <c r="B288" s="95"/>
      <c r="C288" s="155"/>
      <c r="D288" s="155"/>
      <c r="E288" s="155"/>
      <c r="F288" s="155"/>
      <c r="G288" s="155"/>
      <c r="H288" s="155"/>
      <c r="I288" s="155"/>
      <c r="J288" s="155"/>
    </row>
    <row r="289" spans="2:10" x14ac:dyDescent="0.25">
      <c r="B289" s="95"/>
      <c r="C289" s="155"/>
      <c r="D289" s="155"/>
      <c r="E289" s="155"/>
      <c r="F289" s="155"/>
      <c r="G289" s="155"/>
      <c r="H289" s="155"/>
      <c r="I289" s="155"/>
      <c r="J289" s="155"/>
    </row>
    <row r="290" spans="2:10" x14ac:dyDescent="0.25">
      <c r="B290" s="95"/>
      <c r="C290" s="155"/>
      <c r="D290" s="155"/>
      <c r="E290" s="155"/>
      <c r="F290" s="155"/>
      <c r="G290" s="155"/>
      <c r="H290" s="155"/>
      <c r="I290" s="155"/>
      <c r="J290" s="155"/>
    </row>
    <row r="291" spans="2:10" x14ac:dyDescent="0.25">
      <c r="B291" s="95"/>
      <c r="C291" s="155"/>
      <c r="D291" s="155"/>
      <c r="E291" s="155"/>
      <c r="F291" s="155"/>
      <c r="G291" s="155"/>
      <c r="H291" s="155"/>
      <c r="I291" s="155"/>
      <c r="J291" s="155"/>
    </row>
    <row r="292" spans="2:10" x14ac:dyDescent="0.25">
      <c r="B292" s="95"/>
      <c r="C292" s="155"/>
      <c r="D292" s="155"/>
      <c r="E292" s="155"/>
      <c r="F292" s="155"/>
      <c r="G292" s="155"/>
      <c r="H292" s="155"/>
      <c r="I292" s="155"/>
      <c r="J292" s="155"/>
    </row>
    <row r="293" spans="2:10" x14ac:dyDescent="0.25">
      <c r="B293" s="95"/>
      <c r="C293" s="155"/>
      <c r="D293" s="155"/>
      <c r="E293" s="155"/>
      <c r="F293" s="155"/>
      <c r="G293" s="155"/>
      <c r="H293" s="155"/>
      <c r="I293" s="155"/>
      <c r="J293" s="155"/>
    </row>
    <row r="294" spans="2:10" x14ac:dyDescent="0.25">
      <c r="B294" s="96"/>
      <c r="C294" s="155"/>
      <c r="D294" s="155"/>
      <c r="E294" s="155"/>
      <c r="F294" s="155"/>
      <c r="G294" s="155"/>
      <c r="H294" s="155"/>
      <c r="I294" s="155"/>
      <c r="J294" s="155"/>
    </row>
    <row r="295" spans="2:10" x14ac:dyDescent="0.25">
      <c r="B295" s="83"/>
      <c r="C295" s="155"/>
      <c r="D295" s="155"/>
      <c r="E295" s="155"/>
      <c r="F295" s="155"/>
      <c r="G295" s="155"/>
      <c r="H295" s="155"/>
      <c r="I295" s="155"/>
      <c r="J295" s="155"/>
    </row>
    <row r="296" spans="2:10" x14ac:dyDescent="0.25">
      <c r="B296" s="83"/>
      <c r="C296" s="83"/>
      <c r="D296" s="83"/>
      <c r="E296" s="83"/>
      <c r="F296" s="83"/>
      <c r="G296" s="83"/>
      <c r="H296" s="83"/>
      <c r="I296" s="83"/>
      <c r="J296" s="83"/>
    </row>
    <row r="297" spans="2:10" x14ac:dyDescent="0.25">
      <c r="B297" s="83"/>
      <c r="C297" s="83"/>
      <c r="D297" s="83"/>
      <c r="E297" s="83"/>
      <c r="F297" s="83"/>
      <c r="G297" s="83"/>
      <c r="H297" s="83"/>
      <c r="I297" s="83"/>
      <c r="J297" s="83"/>
    </row>
    <row r="298" spans="2:10" x14ac:dyDescent="0.25">
      <c r="B298" s="83"/>
      <c r="C298" s="83"/>
      <c r="D298" s="83"/>
      <c r="E298" s="83"/>
      <c r="F298" s="83"/>
      <c r="G298" s="83"/>
      <c r="H298" s="83"/>
      <c r="I298" s="83"/>
      <c r="J298" s="83"/>
    </row>
    <row r="299" spans="2:10" x14ac:dyDescent="0.25">
      <c r="B299" s="83"/>
      <c r="C299" s="83"/>
      <c r="D299" s="83"/>
      <c r="E299" s="83"/>
      <c r="F299" s="83"/>
      <c r="G299" s="83"/>
      <c r="H299" s="83"/>
      <c r="I299" s="83"/>
      <c r="J299" s="83"/>
    </row>
  </sheetData>
  <mergeCells count="39">
    <mergeCell ref="B176:B177"/>
    <mergeCell ref="C176:E176"/>
    <mergeCell ref="G176:G177"/>
    <mergeCell ref="H176:J176"/>
    <mergeCell ref="B200:B201"/>
    <mergeCell ref="C200:E200"/>
    <mergeCell ref="G200:G201"/>
    <mergeCell ref="H200:J200"/>
    <mergeCell ref="B2:J2"/>
    <mergeCell ref="B1:J1"/>
    <mergeCell ref="G4:J5"/>
    <mergeCell ref="C33:E33"/>
    <mergeCell ref="G7:G8"/>
    <mergeCell ref="H7:J7"/>
    <mergeCell ref="B7:B8"/>
    <mergeCell ref="C7:E7"/>
    <mergeCell ref="B80:B81"/>
    <mergeCell ref="C80:E80"/>
    <mergeCell ref="G80:G81"/>
    <mergeCell ref="H80:J80"/>
    <mergeCell ref="B104:B105"/>
    <mergeCell ref="C104:E104"/>
    <mergeCell ref="G104:G105"/>
    <mergeCell ref="H104:J104"/>
    <mergeCell ref="B56:B57"/>
    <mergeCell ref="G56:G57"/>
    <mergeCell ref="H56:J56"/>
    <mergeCell ref="G33:G34"/>
    <mergeCell ref="H33:J33"/>
    <mergeCell ref="B33:B34"/>
    <mergeCell ref="C56:E56"/>
    <mergeCell ref="B128:B129"/>
    <mergeCell ref="C128:E128"/>
    <mergeCell ref="G128:G129"/>
    <mergeCell ref="H128:J128"/>
    <mergeCell ref="B152:B153"/>
    <mergeCell ref="C152:E152"/>
    <mergeCell ref="G152:G153"/>
    <mergeCell ref="H152:J152"/>
  </mergeCells>
  <printOptions horizontalCentered="1"/>
  <pageMargins left="0.35433070866141736" right="0.35433070866141736" top="0.51181102362204722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32" max="16383" man="1"/>
  </rowBreaks>
  <ignoredErrors>
    <ignoredError sqref="H10:I12 H106:I109 H83:I85 H82:I82 J112:J113 J88:J89 H202:I205 H130:I133 H154:I157 J160:J161 H178:I181 J184:J185 J208:J209 J136:J137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73"/>
  <sheetViews>
    <sheetView zoomScaleNormal="100" workbookViewId="0">
      <pane ySplit="2" topLeftCell="A3" activePane="bottomLeft" state="frozen"/>
      <selection pane="bottomLeft" activeCell="N27" sqref="N27"/>
    </sheetView>
  </sheetViews>
  <sheetFormatPr baseColWidth="10" defaultRowHeight="15" x14ac:dyDescent="0.25"/>
  <cols>
    <col min="1" max="1" width="0.85546875" style="82" customWidth="1"/>
    <col min="2" max="5" width="13.7109375" style="82" customWidth="1"/>
    <col min="6" max="6" width="6.7109375" style="82" customWidth="1"/>
    <col min="7" max="8" width="13.7109375" style="82" customWidth="1"/>
    <col min="9" max="9" width="15.42578125" style="82" bestFit="1" customWidth="1"/>
    <col min="10" max="10" width="13.7109375" style="82" customWidth="1"/>
    <col min="11" max="11" width="1.42578125" style="82" customWidth="1"/>
    <col min="12" max="12" width="17.85546875" style="82" customWidth="1"/>
    <col min="13" max="13" width="8.140625" style="82" customWidth="1"/>
    <col min="14" max="14" width="6" style="82" customWidth="1"/>
    <col min="15" max="16384" width="11.42578125" style="82"/>
  </cols>
  <sheetData>
    <row r="1" spans="2:18" s="102" customFormat="1" ht="19.5" customHeight="1" x14ac:dyDescent="0.25">
      <c r="B1" s="277" t="str">
        <f>+OSORNO!B1</f>
        <v>POBLACIÓN INSCRITA VALIDADA POR FONASA AÑO 2022 SEGÚN SEXO Y EDAD</v>
      </c>
      <c r="C1" s="277"/>
      <c r="D1" s="277"/>
      <c r="E1" s="277"/>
      <c r="F1" s="277"/>
      <c r="G1" s="277"/>
      <c r="H1" s="277"/>
      <c r="I1" s="277"/>
      <c r="J1" s="277"/>
    </row>
    <row r="2" spans="2:18" s="102" customFormat="1" ht="19.5" customHeight="1" x14ac:dyDescent="0.25">
      <c r="B2" s="284" t="s">
        <v>95</v>
      </c>
      <c r="C2" s="284"/>
      <c r="D2" s="284"/>
      <c r="E2" s="284"/>
      <c r="F2" s="284"/>
      <c r="G2" s="284"/>
      <c r="H2" s="284"/>
      <c r="I2" s="284"/>
      <c r="J2" s="284"/>
    </row>
    <row r="3" spans="2:18" s="138" customFormat="1" ht="6" customHeight="1" x14ac:dyDescent="0.25">
      <c r="F3" s="134"/>
    </row>
    <row r="4" spans="2:18" x14ac:dyDescent="0.25">
      <c r="B4" s="130" t="s">
        <v>66</v>
      </c>
      <c r="C4" s="131" t="s">
        <v>33</v>
      </c>
      <c r="D4" s="203"/>
      <c r="E4" s="202"/>
      <c r="F4" s="202"/>
      <c r="G4" s="285" t="s">
        <v>184</v>
      </c>
      <c r="H4" s="285"/>
      <c r="I4" s="285"/>
      <c r="J4" s="285"/>
      <c r="K4" s="100"/>
      <c r="L4" s="100"/>
      <c r="M4" s="100"/>
      <c r="N4" s="100"/>
      <c r="O4" s="100"/>
      <c r="P4" s="100"/>
      <c r="Q4" s="100"/>
      <c r="R4" s="100"/>
    </row>
    <row r="5" spans="2:18" x14ac:dyDescent="0.25">
      <c r="B5" s="130" t="s">
        <v>44</v>
      </c>
      <c r="C5" s="133">
        <v>10307</v>
      </c>
      <c r="G5" s="285"/>
      <c r="H5" s="285"/>
      <c r="I5" s="285"/>
      <c r="J5" s="285"/>
    </row>
    <row r="6" spans="2:18" ht="15.75" thickBot="1" x14ac:dyDescent="0.3">
      <c r="B6" s="47" t="s">
        <v>112</v>
      </c>
      <c r="D6" s="48"/>
    </row>
    <row r="7" spans="2:18" ht="30" customHeight="1" thickBot="1" x14ac:dyDescent="0.3">
      <c r="B7" s="278" t="s">
        <v>45</v>
      </c>
      <c r="C7" s="280" t="s">
        <v>68</v>
      </c>
      <c r="D7" s="281"/>
      <c r="E7" s="282"/>
      <c r="F7" s="134"/>
      <c r="G7" s="278" t="s">
        <v>45</v>
      </c>
      <c r="H7" s="280" t="s">
        <v>68</v>
      </c>
      <c r="I7" s="281"/>
      <c r="J7" s="282"/>
    </row>
    <row r="8" spans="2:18" ht="15.75" thickBot="1" x14ac:dyDescent="0.3">
      <c r="B8" s="279"/>
      <c r="C8" s="78" t="s">
        <v>2</v>
      </c>
      <c r="D8" s="79" t="s">
        <v>3</v>
      </c>
      <c r="E8" s="80" t="s">
        <v>4</v>
      </c>
      <c r="F8" s="135"/>
      <c r="G8" s="283"/>
      <c r="H8" s="78" t="s">
        <v>2</v>
      </c>
      <c r="I8" s="79" t="s">
        <v>3</v>
      </c>
      <c r="J8" s="80" t="s">
        <v>4</v>
      </c>
    </row>
    <row r="9" spans="2:18" x14ac:dyDescent="0.25">
      <c r="B9" s="103" t="s">
        <v>5</v>
      </c>
      <c r="C9" s="67">
        <v>170</v>
      </c>
      <c r="D9" s="67">
        <v>154</v>
      </c>
      <c r="E9" s="66">
        <f>SUM(C9:D9)</f>
        <v>324</v>
      </c>
      <c r="F9" s="136"/>
      <c r="G9" s="75" t="s">
        <v>6</v>
      </c>
      <c r="H9" s="72">
        <f>SUM(C9:C10)</f>
        <v>495</v>
      </c>
      <c r="I9" s="66">
        <f>SUM(D9:D10)</f>
        <v>454</v>
      </c>
      <c r="J9" s="66">
        <f t="shared" ref="J9:J12" si="0">SUM(H9:I9)</f>
        <v>949</v>
      </c>
    </row>
    <row r="10" spans="2:18" x14ac:dyDescent="0.25">
      <c r="B10" s="105" t="s">
        <v>7</v>
      </c>
      <c r="C10" s="67">
        <v>325</v>
      </c>
      <c r="D10" s="67">
        <v>300</v>
      </c>
      <c r="E10" s="67">
        <f t="shared" ref="E10:E26" si="1">SUM(C10:D10)</f>
        <v>625</v>
      </c>
      <c r="F10" s="135"/>
      <c r="G10" s="76" t="s">
        <v>8</v>
      </c>
      <c r="H10" s="68">
        <f>SUM(C11:C12)</f>
        <v>744</v>
      </c>
      <c r="I10" s="67">
        <f>SUM(D11:D12)</f>
        <v>694</v>
      </c>
      <c r="J10" s="67">
        <f t="shared" si="0"/>
        <v>1438</v>
      </c>
    </row>
    <row r="11" spans="2:18" x14ac:dyDescent="0.25">
      <c r="B11" s="103" t="s">
        <v>59</v>
      </c>
      <c r="C11" s="67">
        <v>380</v>
      </c>
      <c r="D11" s="67">
        <v>345</v>
      </c>
      <c r="E11" s="67">
        <f t="shared" si="1"/>
        <v>725</v>
      </c>
      <c r="F11" s="135"/>
      <c r="G11" s="76" t="s">
        <v>10</v>
      </c>
      <c r="H11" s="68">
        <f>SUM(C13:C21)</f>
        <v>3181</v>
      </c>
      <c r="I11" s="67">
        <f>SUM(D13:D21)</f>
        <v>3217</v>
      </c>
      <c r="J11" s="67">
        <f t="shared" si="0"/>
        <v>6398</v>
      </c>
    </row>
    <row r="12" spans="2:18" ht="15.75" thickBot="1" x14ac:dyDescent="0.3">
      <c r="B12" s="103" t="s">
        <v>11</v>
      </c>
      <c r="C12" s="67">
        <v>364</v>
      </c>
      <c r="D12" s="67">
        <v>349</v>
      </c>
      <c r="E12" s="67">
        <f t="shared" si="1"/>
        <v>713</v>
      </c>
      <c r="F12" s="135"/>
      <c r="G12" s="76" t="s">
        <v>12</v>
      </c>
      <c r="H12" s="68">
        <f>SUM(C22:C25)</f>
        <v>849</v>
      </c>
      <c r="I12" s="67">
        <f>SUM(D22:D25)</f>
        <v>937</v>
      </c>
      <c r="J12" s="67">
        <f t="shared" si="0"/>
        <v>1786</v>
      </c>
    </row>
    <row r="13" spans="2:18" ht="15.75" thickBot="1" x14ac:dyDescent="0.3">
      <c r="B13" s="103" t="s">
        <v>13</v>
      </c>
      <c r="C13" s="67">
        <v>371</v>
      </c>
      <c r="D13" s="67">
        <v>392</v>
      </c>
      <c r="E13" s="67">
        <f t="shared" si="1"/>
        <v>763</v>
      </c>
      <c r="F13" s="135"/>
      <c r="G13" s="77" t="s">
        <v>14</v>
      </c>
      <c r="H13" s="74">
        <f>SUM(H9:H12)</f>
        <v>5269</v>
      </c>
      <c r="I13" s="74">
        <f t="shared" ref="I13:J13" si="2">SUM(I9:I12)</f>
        <v>5302</v>
      </c>
      <c r="J13" s="71">
        <f t="shared" si="2"/>
        <v>10571</v>
      </c>
    </row>
    <row r="14" spans="2:18" ht="15.75" thickBot="1" x14ac:dyDescent="0.3">
      <c r="B14" s="103" t="s">
        <v>15</v>
      </c>
      <c r="C14" s="67">
        <v>388</v>
      </c>
      <c r="D14" s="67">
        <v>425</v>
      </c>
      <c r="E14" s="67">
        <f t="shared" si="1"/>
        <v>813</v>
      </c>
      <c r="F14" s="135"/>
      <c r="G14" s="234"/>
      <c r="H14" s="234"/>
      <c r="I14" s="234"/>
      <c r="J14" s="234"/>
    </row>
    <row r="15" spans="2:18" x14ac:dyDescent="0.25">
      <c r="B15" s="103" t="s">
        <v>16</v>
      </c>
      <c r="C15" s="67">
        <v>368</v>
      </c>
      <c r="D15" s="67">
        <v>354</v>
      </c>
      <c r="E15" s="67">
        <f t="shared" si="1"/>
        <v>722</v>
      </c>
      <c r="F15" s="135"/>
      <c r="G15" s="246" t="s">
        <v>145</v>
      </c>
      <c r="H15" s="231">
        <v>52</v>
      </c>
      <c r="I15" s="244" t="s">
        <v>60</v>
      </c>
      <c r="J15" s="66">
        <f>SUM(C13:C17)</f>
        <v>1744</v>
      </c>
    </row>
    <row r="16" spans="2:18" ht="15.75" thickBot="1" x14ac:dyDescent="0.3">
      <c r="B16" s="103" t="s">
        <v>17</v>
      </c>
      <c r="C16" s="67">
        <v>319</v>
      </c>
      <c r="D16" s="67">
        <v>327</v>
      </c>
      <c r="E16" s="67">
        <f t="shared" si="1"/>
        <v>646</v>
      </c>
      <c r="F16" s="135"/>
      <c r="G16" s="81" t="s">
        <v>146</v>
      </c>
      <c r="H16" s="232">
        <v>74</v>
      </c>
      <c r="I16" s="245" t="s">
        <v>61</v>
      </c>
      <c r="J16" s="51">
        <f>SUM(D18:D21)</f>
        <v>1406</v>
      </c>
    </row>
    <row r="17" spans="1:16" ht="15.75" thickBot="1" x14ac:dyDescent="0.3">
      <c r="B17" s="103" t="s">
        <v>18</v>
      </c>
      <c r="C17" s="67">
        <v>298</v>
      </c>
      <c r="D17" s="67">
        <v>313</v>
      </c>
      <c r="E17" s="67">
        <f t="shared" si="1"/>
        <v>611</v>
      </c>
      <c r="F17" s="135"/>
      <c r="G17" s="81" t="s">
        <v>147</v>
      </c>
      <c r="H17" s="232">
        <v>69</v>
      </c>
      <c r="I17" s="47"/>
      <c r="J17" s="138"/>
    </row>
    <row r="18" spans="1:16" ht="15" customHeight="1" x14ac:dyDescent="0.25">
      <c r="B18" s="103" t="s">
        <v>19</v>
      </c>
      <c r="C18" s="67">
        <v>324</v>
      </c>
      <c r="D18" s="67">
        <v>358</v>
      </c>
      <c r="E18" s="67">
        <f t="shared" si="1"/>
        <v>682</v>
      </c>
      <c r="F18" s="135"/>
      <c r="G18" s="81" t="s">
        <v>89</v>
      </c>
      <c r="H18" s="232">
        <v>80</v>
      </c>
      <c r="I18" s="244" t="s">
        <v>148</v>
      </c>
      <c r="J18" s="66">
        <f>+H22+H23+H24+E11+E12</f>
        <v>1855</v>
      </c>
    </row>
    <row r="19" spans="1:16" ht="15.75" thickBot="1" x14ac:dyDescent="0.3">
      <c r="B19" s="103" t="s">
        <v>20</v>
      </c>
      <c r="C19" s="67">
        <v>335</v>
      </c>
      <c r="D19" s="67">
        <v>393</v>
      </c>
      <c r="E19" s="67">
        <f t="shared" si="1"/>
        <v>728</v>
      </c>
      <c r="F19" s="135"/>
      <c r="G19" s="81" t="s">
        <v>90</v>
      </c>
      <c r="H19" s="232">
        <v>49</v>
      </c>
      <c r="I19" s="245" t="s">
        <v>64</v>
      </c>
      <c r="J19" s="51">
        <f>SUM(E9:E12)</f>
        <v>2387</v>
      </c>
    </row>
    <row r="20" spans="1:16" x14ac:dyDescent="0.25">
      <c r="B20" s="103" t="s">
        <v>21</v>
      </c>
      <c r="C20" s="67">
        <v>440</v>
      </c>
      <c r="D20" s="67">
        <v>374</v>
      </c>
      <c r="E20" s="67">
        <f t="shared" si="1"/>
        <v>814</v>
      </c>
      <c r="F20" s="135"/>
      <c r="G20" s="81" t="s">
        <v>152</v>
      </c>
      <c r="H20" s="232">
        <v>77</v>
      </c>
      <c r="I20" s="235"/>
      <c r="J20" s="236"/>
      <c r="L20" s="94"/>
    </row>
    <row r="21" spans="1:16" x14ac:dyDescent="0.25">
      <c r="B21" s="103" t="s">
        <v>22</v>
      </c>
      <c r="C21" s="67">
        <v>338</v>
      </c>
      <c r="D21" s="67">
        <v>281</v>
      </c>
      <c r="E21" s="67">
        <f t="shared" si="1"/>
        <v>619</v>
      </c>
      <c r="F21" s="135"/>
      <c r="G21" s="81" t="s">
        <v>57</v>
      </c>
      <c r="H21" s="232">
        <v>131</v>
      </c>
      <c r="I21" s="235"/>
      <c r="J21" s="237"/>
      <c r="L21" s="94"/>
    </row>
    <row r="22" spans="1:16" x14ac:dyDescent="0.25">
      <c r="B22" s="103" t="s">
        <v>23</v>
      </c>
      <c r="C22" s="67">
        <v>264</v>
      </c>
      <c r="D22" s="67">
        <v>317</v>
      </c>
      <c r="E22" s="67">
        <f t="shared" si="1"/>
        <v>581</v>
      </c>
      <c r="F22" s="135"/>
      <c r="G22" s="81" t="s">
        <v>151</v>
      </c>
      <c r="H22" s="232">
        <v>153</v>
      </c>
      <c r="I22" s="234"/>
      <c r="J22" s="122"/>
      <c r="L22" s="94"/>
      <c r="M22" s="94"/>
      <c r="N22" s="94"/>
      <c r="O22" s="94"/>
      <c r="P22" s="94"/>
    </row>
    <row r="23" spans="1:16" x14ac:dyDescent="0.25">
      <c r="B23" s="103" t="s">
        <v>24</v>
      </c>
      <c r="C23" s="67">
        <v>218</v>
      </c>
      <c r="D23" s="67">
        <v>213</v>
      </c>
      <c r="E23" s="67">
        <f t="shared" si="1"/>
        <v>431</v>
      </c>
      <c r="F23" s="135"/>
      <c r="G23" s="81" t="s">
        <v>153</v>
      </c>
      <c r="H23" s="232">
        <v>121</v>
      </c>
      <c r="I23" s="234"/>
      <c r="J23" s="234"/>
      <c r="L23" s="94"/>
      <c r="M23" s="94"/>
      <c r="N23" s="94"/>
      <c r="O23" s="94"/>
      <c r="P23" s="94"/>
    </row>
    <row r="24" spans="1:16" x14ac:dyDescent="0.25">
      <c r="B24" s="103" t="s">
        <v>25</v>
      </c>
      <c r="C24" s="67">
        <v>160</v>
      </c>
      <c r="D24" s="67">
        <v>179</v>
      </c>
      <c r="E24" s="67">
        <f t="shared" si="1"/>
        <v>339</v>
      </c>
      <c r="F24" s="107"/>
      <c r="G24" s="81" t="s">
        <v>154</v>
      </c>
      <c r="H24" s="232">
        <v>143</v>
      </c>
      <c r="I24" s="122"/>
      <c r="J24" s="122"/>
      <c r="K24" s="83"/>
      <c r="L24" s="94"/>
      <c r="M24" s="94"/>
      <c r="N24" s="94"/>
      <c r="O24" s="94"/>
      <c r="P24" s="94"/>
    </row>
    <row r="25" spans="1:16" x14ac:dyDescent="0.25">
      <c r="B25" s="103" t="s">
        <v>26</v>
      </c>
      <c r="C25" s="67">
        <v>207</v>
      </c>
      <c r="D25" s="67">
        <v>228</v>
      </c>
      <c r="E25" s="67">
        <f t="shared" si="1"/>
        <v>435</v>
      </c>
      <c r="F25" s="107"/>
      <c r="G25" s="81" t="s">
        <v>58</v>
      </c>
      <c r="H25" s="232">
        <v>150</v>
      </c>
      <c r="I25" s="122"/>
      <c r="J25" s="122"/>
      <c r="K25" s="83"/>
      <c r="L25" s="94"/>
      <c r="M25" s="94"/>
      <c r="N25" s="94"/>
      <c r="O25" s="94"/>
      <c r="P25" s="94"/>
    </row>
    <row r="26" spans="1:16" ht="15.75" customHeight="1" thickBot="1" x14ac:dyDescent="0.3">
      <c r="B26" s="103" t="s">
        <v>97</v>
      </c>
      <c r="C26" s="67">
        <v>0</v>
      </c>
      <c r="D26" s="67">
        <v>0</v>
      </c>
      <c r="E26" s="67">
        <f t="shared" si="1"/>
        <v>0</v>
      </c>
      <c r="F26" s="107"/>
      <c r="G26" s="140" t="s">
        <v>63</v>
      </c>
      <c r="H26" s="233">
        <v>117</v>
      </c>
      <c r="I26" s="234"/>
      <c r="J26" s="234"/>
      <c r="K26" s="83"/>
      <c r="L26" s="94"/>
      <c r="M26" s="94"/>
      <c r="N26" s="94"/>
      <c r="O26" s="94"/>
      <c r="P26" s="94"/>
    </row>
    <row r="27" spans="1:16" ht="15.75" thickBot="1" x14ac:dyDescent="0.3">
      <c r="B27" s="108" t="s">
        <v>14</v>
      </c>
      <c r="C27" s="71">
        <f>SUM(C9:C26)</f>
        <v>5269</v>
      </c>
      <c r="D27" s="71">
        <f>SUM(D9:D26)</f>
        <v>5302</v>
      </c>
      <c r="E27" s="71">
        <f>SUM(E9:E26)</f>
        <v>10571</v>
      </c>
      <c r="F27" s="107"/>
      <c r="G27" s="107"/>
      <c r="H27" s="107"/>
      <c r="I27" s="107"/>
      <c r="J27" s="107"/>
      <c r="K27" s="83"/>
      <c r="L27" s="94"/>
      <c r="M27" s="94"/>
      <c r="N27" s="94"/>
      <c r="O27" s="94"/>
      <c r="P27" s="94"/>
    </row>
    <row r="28" spans="1:16" x14ac:dyDescent="0.25">
      <c r="A28" s="204"/>
      <c r="B28" s="296" t="s">
        <v>176</v>
      </c>
      <c r="C28" s="296"/>
      <c r="D28" s="296"/>
      <c r="E28" s="296"/>
      <c r="F28" s="204"/>
      <c r="I28" s="205"/>
      <c r="J28" s="205"/>
      <c r="K28" s="83"/>
      <c r="L28" s="94"/>
      <c r="M28" s="94"/>
      <c r="N28" s="94"/>
      <c r="O28" s="94"/>
      <c r="P28" s="94"/>
    </row>
    <row r="29" spans="1:16" x14ac:dyDescent="0.25">
      <c r="A29" s="204"/>
      <c r="B29" s="297"/>
      <c r="C29" s="297"/>
      <c r="D29" s="297"/>
      <c r="E29" s="297"/>
      <c r="F29" s="193"/>
      <c r="G29" s="295" t="s">
        <v>150</v>
      </c>
      <c r="H29" s="295"/>
      <c r="I29" s="295"/>
      <c r="J29" s="295"/>
      <c r="K29" s="83"/>
      <c r="L29" s="94"/>
      <c r="M29" s="94"/>
      <c r="N29" s="94"/>
      <c r="O29" s="94"/>
      <c r="P29" s="94"/>
    </row>
    <row r="30" spans="1:16" x14ac:dyDescent="0.25">
      <c r="K30" s="83"/>
      <c r="L30" s="94"/>
      <c r="M30" s="94"/>
      <c r="N30" s="94"/>
      <c r="O30" s="94"/>
      <c r="P30" s="94"/>
    </row>
    <row r="31" spans="1:16" x14ac:dyDescent="0.25">
      <c r="B31" s="269" t="s">
        <v>187</v>
      </c>
      <c r="K31" s="83"/>
      <c r="L31" s="94"/>
      <c r="M31" s="94"/>
      <c r="N31" s="94"/>
      <c r="O31" s="94"/>
      <c r="P31" s="94"/>
    </row>
    <row r="32" spans="1:16" ht="15.75" thickBot="1" x14ac:dyDescent="0.3">
      <c r="K32" s="83"/>
      <c r="L32" s="94"/>
      <c r="M32" s="94"/>
      <c r="N32" s="94"/>
      <c r="O32" s="94"/>
      <c r="P32" s="94"/>
    </row>
    <row r="33" spans="2:16" ht="32.25" customHeight="1" thickBot="1" x14ac:dyDescent="0.3">
      <c r="B33" s="286" t="s">
        <v>45</v>
      </c>
      <c r="C33" s="288" t="s">
        <v>83</v>
      </c>
      <c r="D33" s="293"/>
      <c r="E33" s="294"/>
      <c r="F33" s="206"/>
      <c r="G33" s="286" t="s">
        <v>45</v>
      </c>
      <c r="H33" s="288" t="s">
        <v>83</v>
      </c>
      <c r="I33" s="293"/>
      <c r="J33" s="294"/>
      <c r="K33" s="83"/>
      <c r="L33" s="94"/>
      <c r="M33" s="94"/>
      <c r="N33" s="94"/>
      <c r="O33" s="94"/>
      <c r="P33" s="94"/>
    </row>
    <row r="34" spans="2:16" ht="18" customHeight="1" thickBot="1" x14ac:dyDescent="0.3">
      <c r="B34" s="287"/>
      <c r="C34" s="91" t="s">
        <v>2</v>
      </c>
      <c r="D34" s="92" t="s">
        <v>3</v>
      </c>
      <c r="E34" s="93" t="s">
        <v>34</v>
      </c>
      <c r="F34" s="101"/>
      <c r="G34" s="287"/>
      <c r="H34" s="91" t="s">
        <v>2</v>
      </c>
      <c r="I34" s="92" t="s">
        <v>3</v>
      </c>
      <c r="J34" s="93" t="s">
        <v>4</v>
      </c>
      <c r="K34" s="83"/>
      <c r="L34" s="94"/>
      <c r="M34" s="94"/>
      <c r="N34" s="94"/>
      <c r="O34" s="94"/>
      <c r="P34" s="94"/>
    </row>
    <row r="35" spans="2:16" x14ac:dyDescent="0.25">
      <c r="B35" s="87" t="s">
        <v>5</v>
      </c>
      <c r="C35" s="66">
        <f t="shared" ref="C35:D52" si="3">ROUND(C9*84%,0)</f>
        <v>143</v>
      </c>
      <c r="D35" s="72">
        <f t="shared" si="3"/>
        <v>129</v>
      </c>
      <c r="E35" s="66">
        <f>SUM(C35:D35)</f>
        <v>272</v>
      </c>
      <c r="F35" s="207"/>
      <c r="G35" s="84" t="s">
        <v>6</v>
      </c>
      <c r="H35" s="66">
        <f>SUM(C35:C36)</f>
        <v>416</v>
      </c>
      <c r="I35" s="85">
        <f>SUM(D35:D36)</f>
        <v>381</v>
      </c>
      <c r="J35" s="66">
        <f>SUM(H35:I35)</f>
        <v>797</v>
      </c>
    </row>
    <row r="36" spans="2:16" x14ac:dyDescent="0.25">
      <c r="B36" s="121" t="s">
        <v>7</v>
      </c>
      <c r="C36" s="67">
        <f t="shared" si="3"/>
        <v>273</v>
      </c>
      <c r="D36" s="68">
        <f t="shared" si="3"/>
        <v>252</v>
      </c>
      <c r="E36" s="67">
        <f t="shared" ref="E36:E52" si="4">SUM(C36:D36)</f>
        <v>525</v>
      </c>
      <c r="F36" s="207"/>
      <c r="G36" s="86" t="s">
        <v>8</v>
      </c>
      <c r="H36" s="67">
        <f>SUM(C37:C38)</f>
        <v>625</v>
      </c>
      <c r="I36" s="57">
        <f>SUM(D37:D38)</f>
        <v>583</v>
      </c>
      <c r="J36" s="67">
        <f>SUM(H36:I36)</f>
        <v>1208</v>
      </c>
    </row>
    <row r="37" spans="2:16" x14ac:dyDescent="0.25">
      <c r="B37" s="87" t="s">
        <v>59</v>
      </c>
      <c r="C37" s="67">
        <f t="shared" si="3"/>
        <v>319</v>
      </c>
      <c r="D37" s="68">
        <f t="shared" si="3"/>
        <v>290</v>
      </c>
      <c r="E37" s="67">
        <f t="shared" si="4"/>
        <v>609</v>
      </c>
      <c r="F37" s="207"/>
      <c r="G37" s="86" t="s">
        <v>10</v>
      </c>
      <c r="H37" s="67">
        <f>SUM(C39:C47)</f>
        <v>2672</v>
      </c>
      <c r="I37" s="57">
        <f>SUM(D39:D47)</f>
        <v>2702</v>
      </c>
      <c r="J37" s="67">
        <f>SUM(H37:I37)</f>
        <v>5374</v>
      </c>
    </row>
    <row r="38" spans="2:16" ht="15.75" thickBot="1" x14ac:dyDescent="0.3">
      <c r="B38" s="87" t="s">
        <v>11</v>
      </c>
      <c r="C38" s="67">
        <f t="shared" si="3"/>
        <v>306</v>
      </c>
      <c r="D38" s="68">
        <f t="shared" si="3"/>
        <v>293</v>
      </c>
      <c r="E38" s="67">
        <f t="shared" si="4"/>
        <v>599</v>
      </c>
      <c r="F38" s="207"/>
      <c r="G38" s="86" t="s">
        <v>12</v>
      </c>
      <c r="H38" s="67">
        <f>SUM(C48:C51)</f>
        <v>713</v>
      </c>
      <c r="I38" s="57">
        <f>SUM(D48:D51)</f>
        <v>787</v>
      </c>
      <c r="J38" s="67">
        <f>SUM(H38:I38)</f>
        <v>1500</v>
      </c>
    </row>
    <row r="39" spans="2:16" ht="15.75" thickBot="1" x14ac:dyDescent="0.3">
      <c r="B39" s="87" t="s">
        <v>13</v>
      </c>
      <c r="C39" s="67">
        <f t="shared" si="3"/>
        <v>312</v>
      </c>
      <c r="D39" s="68">
        <f t="shared" si="3"/>
        <v>329</v>
      </c>
      <c r="E39" s="67">
        <f t="shared" si="4"/>
        <v>641</v>
      </c>
      <c r="F39" s="207"/>
      <c r="G39" s="88" t="s">
        <v>14</v>
      </c>
      <c r="H39" s="238">
        <f>SUM(H35:H38)</f>
        <v>4426</v>
      </c>
      <c r="I39" s="238">
        <f t="shared" ref="I39:J39" si="5">SUM(I35:I38)</f>
        <v>4453</v>
      </c>
      <c r="J39" s="89">
        <f t="shared" si="5"/>
        <v>8879</v>
      </c>
    </row>
    <row r="40" spans="2:16" ht="15.75" thickBot="1" x14ac:dyDescent="0.3">
      <c r="B40" s="87" t="s">
        <v>15</v>
      </c>
      <c r="C40" s="67">
        <f t="shared" si="3"/>
        <v>326</v>
      </c>
      <c r="D40" s="68">
        <f t="shared" si="3"/>
        <v>357</v>
      </c>
      <c r="E40" s="67">
        <f t="shared" si="4"/>
        <v>683</v>
      </c>
      <c r="F40" s="207"/>
      <c r="G40" s="138"/>
      <c r="H40" s="138"/>
      <c r="I40" s="138"/>
      <c r="J40" s="138"/>
    </row>
    <row r="41" spans="2:16" x14ac:dyDescent="0.25">
      <c r="B41" s="87" t="s">
        <v>16</v>
      </c>
      <c r="C41" s="67">
        <f t="shared" si="3"/>
        <v>309</v>
      </c>
      <c r="D41" s="68">
        <f t="shared" si="3"/>
        <v>297</v>
      </c>
      <c r="E41" s="67">
        <f t="shared" si="4"/>
        <v>606</v>
      </c>
      <c r="F41" s="207"/>
      <c r="G41" s="123" t="s">
        <v>145</v>
      </c>
      <c r="H41" s="66">
        <f t="shared" ref="H41:H52" si="6">ROUND(H15*84%,0)</f>
        <v>44</v>
      </c>
      <c r="I41" s="240" t="s">
        <v>60</v>
      </c>
      <c r="J41" s="66">
        <f>SUM(C39:C43)</f>
        <v>1465</v>
      </c>
    </row>
    <row r="42" spans="2:16" ht="15.75" thickBot="1" x14ac:dyDescent="0.3">
      <c r="B42" s="87" t="s">
        <v>17</v>
      </c>
      <c r="C42" s="67">
        <f t="shared" si="3"/>
        <v>268</v>
      </c>
      <c r="D42" s="68">
        <f t="shared" si="3"/>
        <v>275</v>
      </c>
      <c r="E42" s="67">
        <f t="shared" si="4"/>
        <v>543</v>
      </c>
      <c r="F42" s="207"/>
      <c r="G42" s="124" t="s">
        <v>146</v>
      </c>
      <c r="H42" s="67">
        <f t="shared" si="6"/>
        <v>62</v>
      </c>
      <c r="I42" s="241" t="s">
        <v>61</v>
      </c>
      <c r="J42" s="51">
        <f>SUM(D44:D47)</f>
        <v>1181</v>
      </c>
      <c r="K42" s="100" t="s">
        <v>65</v>
      </c>
    </row>
    <row r="43" spans="2:16" ht="15.75" thickBot="1" x14ac:dyDescent="0.3">
      <c r="B43" s="87" t="s">
        <v>18</v>
      </c>
      <c r="C43" s="67">
        <f t="shared" si="3"/>
        <v>250</v>
      </c>
      <c r="D43" s="68">
        <f t="shared" si="3"/>
        <v>263</v>
      </c>
      <c r="E43" s="67">
        <f t="shared" si="4"/>
        <v>513</v>
      </c>
      <c r="F43" s="207"/>
      <c r="G43" s="124" t="s">
        <v>147</v>
      </c>
      <c r="H43" s="67">
        <f t="shared" si="6"/>
        <v>58</v>
      </c>
      <c r="I43" s="100"/>
      <c r="J43" s="90"/>
      <c r="K43" s="100" t="s">
        <v>65</v>
      </c>
    </row>
    <row r="44" spans="2:16" x14ac:dyDescent="0.25">
      <c r="B44" s="87" t="s">
        <v>19</v>
      </c>
      <c r="C44" s="67">
        <f t="shared" si="3"/>
        <v>272</v>
      </c>
      <c r="D44" s="68">
        <f t="shared" si="3"/>
        <v>301</v>
      </c>
      <c r="E44" s="67">
        <f t="shared" si="4"/>
        <v>573</v>
      </c>
      <c r="F44" s="207"/>
      <c r="G44" s="124" t="s">
        <v>89</v>
      </c>
      <c r="H44" s="67">
        <f t="shared" si="6"/>
        <v>67</v>
      </c>
      <c r="I44" s="123" t="s">
        <v>148</v>
      </c>
      <c r="J44" s="184">
        <f>+H48+H49+H50+E37+E38</f>
        <v>1559</v>
      </c>
      <c r="K44" s="100" t="s">
        <v>65</v>
      </c>
    </row>
    <row r="45" spans="2:16" ht="15.75" thickBot="1" x14ac:dyDescent="0.3">
      <c r="B45" s="87" t="s">
        <v>20</v>
      </c>
      <c r="C45" s="67">
        <f t="shared" si="3"/>
        <v>281</v>
      </c>
      <c r="D45" s="68">
        <f t="shared" si="3"/>
        <v>330</v>
      </c>
      <c r="E45" s="67">
        <f t="shared" si="4"/>
        <v>611</v>
      </c>
      <c r="F45" s="207"/>
      <c r="G45" s="124" t="s">
        <v>90</v>
      </c>
      <c r="H45" s="67">
        <f t="shared" si="6"/>
        <v>41</v>
      </c>
      <c r="I45" s="239" t="s">
        <v>64</v>
      </c>
      <c r="J45" s="185">
        <f>SUM(E35:E38)</f>
        <v>2005</v>
      </c>
      <c r="K45" s="100" t="s">
        <v>65</v>
      </c>
    </row>
    <row r="46" spans="2:16" x14ac:dyDescent="0.25">
      <c r="B46" s="87" t="s">
        <v>21</v>
      </c>
      <c r="C46" s="67">
        <f t="shared" si="3"/>
        <v>370</v>
      </c>
      <c r="D46" s="68">
        <f t="shared" si="3"/>
        <v>314</v>
      </c>
      <c r="E46" s="67">
        <f t="shared" si="4"/>
        <v>684</v>
      </c>
      <c r="F46" s="207"/>
      <c r="G46" s="124" t="s">
        <v>152</v>
      </c>
      <c r="H46" s="67">
        <f t="shared" si="6"/>
        <v>65</v>
      </c>
      <c r="I46" s="138"/>
      <c r="J46" s="138"/>
      <c r="K46" s="100" t="s">
        <v>62</v>
      </c>
    </row>
    <row r="47" spans="2:16" x14ac:dyDescent="0.25">
      <c r="B47" s="87" t="s">
        <v>22</v>
      </c>
      <c r="C47" s="67">
        <f t="shared" si="3"/>
        <v>284</v>
      </c>
      <c r="D47" s="68">
        <f t="shared" si="3"/>
        <v>236</v>
      </c>
      <c r="E47" s="67">
        <f t="shared" si="4"/>
        <v>520</v>
      </c>
      <c r="F47" s="207"/>
      <c r="G47" s="124" t="s">
        <v>57</v>
      </c>
      <c r="H47" s="67">
        <f t="shared" si="6"/>
        <v>110</v>
      </c>
      <c r="I47" s="138"/>
      <c r="J47" s="138"/>
      <c r="K47" s="100" t="s">
        <v>62</v>
      </c>
    </row>
    <row r="48" spans="2:16" x14ac:dyDescent="0.25">
      <c r="B48" s="87" t="s">
        <v>23</v>
      </c>
      <c r="C48" s="67">
        <f t="shared" si="3"/>
        <v>222</v>
      </c>
      <c r="D48" s="68">
        <f t="shared" si="3"/>
        <v>266</v>
      </c>
      <c r="E48" s="67">
        <f t="shared" si="4"/>
        <v>488</v>
      </c>
      <c r="F48" s="207"/>
      <c r="G48" s="124" t="s">
        <v>151</v>
      </c>
      <c r="H48" s="67">
        <f t="shared" si="6"/>
        <v>129</v>
      </c>
      <c r="I48" s="138"/>
      <c r="J48" s="138"/>
    </row>
    <row r="49" spans="2:16" x14ac:dyDescent="0.25">
      <c r="B49" s="87" t="s">
        <v>24</v>
      </c>
      <c r="C49" s="67">
        <f t="shared" si="3"/>
        <v>183</v>
      </c>
      <c r="D49" s="68">
        <f t="shared" si="3"/>
        <v>179</v>
      </c>
      <c r="E49" s="67">
        <f t="shared" si="4"/>
        <v>362</v>
      </c>
      <c r="F49" s="207"/>
      <c r="G49" s="124" t="s">
        <v>153</v>
      </c>
      <c r="H49" s="67">
        <f t="shared" si="6"/>
        <v>102</v>
      </c>
      <c r="I49" s="138"/>
      <c r="J49" s="138"/>
    </row>
    <row r="50" spans="2:16" x14ac:dyDescent="0.25">
      <c r="B50" s="87" t="s">
        <v>25</v>
      </c>
      <c r="C50" s="67">
        <f t="shared" si="3"/>
        <v>134</v>
      </c>
      <c r="D50" s="68">
        <f t="shared" si="3"/>
        <v>150</v>
      </c>
      <c r="E50" s="67">
        <f t="shared" si="4"/>
        <v>284</v>
      </c>
      <c r="F50" s="207"/>
      <c r="G50" s="124" t="s">
        <v>154</v>
      </c>
      <c r="H50" s="67">
        <f t="shared" si="6"/>
        <v>120</v>
      </c>
      <c r="I50" s="138"/>
      <c r="J50" s="138"/>
      <c r="K50" s="152"/>
      <c r="L50" s="152"/>
    </row>
    <row r="51" spans="2:16" x14ac:dyDescent="0.25">
      <c r="B51" s="87" t="s">
        <v>26</v>
      </c>
      <c r="C51" s="67">
        <f t="shared" si="3"/>
        <v>174</v>
      </c>
      <c r="D51" s="68">
        <f t="shared" si="3"/>
        <v>192</v>
      </c>
      <c r="E51" s="67">
        <f t="shared" si="4"/>
        <v>366</v>
      </c>
      <c r="F51" s="207"/>
      <c r="G51" s="124" t="s">
        <v>58</v>
      </c>
      <c r="H51" s="67">
        <f t="shared" si="6"/>
        <v>126</v>
      </c>
      <c r="I51" s="138"/>
      <c r="J51" s="138"/>
      <c r="K51" s="94"/>
      <c r="L51" s="94"/>
    </row>
    <row r="52" spans="2:16" ht="15.75" thickBot="1" x14ac:dyDescent="0.3">
      <c r="B52" s="87" t="s">
        <v>97</v>
      </c>
      <c r="C52" s="67">
        <f t="shared" si="3"/>
        <v>0</v>
      </c>
      <c r="D52" s="68">
        <f t="shared" si="3"/>
        <v>0</v>
      </c>
      <c r="E52" s="67">
        <f t="shared" si="4"/>
        <v>0</v>
      </c>
      <c r="F52" s="207"/>
      <c r="G52" s="239" t="s">
        <v>63</v>
      </c>
      <c r="H52" s="51">
        <f t="shared" si="6"/>
        <v>98</v>
      </c>
      <c r="I52" s="135"/>
      <c r="J52" s="138"/>
      <c r="K52" s="94"/>
      <c r="L52" s="94"/>
    </row>
    <row r="53" spans="2:16" ht="15.75" thickBot="1" x14ac:dyDescent="0.3">
      <c r="B53" s="88" t="s">
        <v>14</v>
      </c>
      <c r="C53" s="89">
        <f>SUM(C35:C52)</f>
        <v>4426</v>
      </c>
      <c r="D53" s="89">
        <f>SUM(D35:D52)</f>
        <v>4453</v>
      </c>
      <c r="E53" s="89">
        <f>SUM(E35:E52)</f>
        <v>8879</v>
      </c>
      <c r="F53" s="150">
        <v>0.84</v>
      </c>
      <c r="K53" s="94"/>
      <c r="L53" s="94"/>
    </row>
    <row r="54" spans="2:16" x14ac:dyDescent="0.25">
      <c r="I54" s="101"/>
      <c r="J54" s="101"/>
      <c r="K54" s="83"/>
      <c r="L54" s="94"/>
      <c r="M54" s="94"/>
      <c r="N54" s="94"/>
      <c r="O54" s="94"/>
      <c r="P54" s="94"/>
    </row>
    <row r="55" spans="2:16" x14ac:dyDescent="0.25">
      <c r="G55" s="208"/>
      <c r="H55" s="101"/>
      <c r="I55" s="101"/>
      <c r="J55" s="101"/>
      <c r="K55" s="83"/>
      <c r="L55" s="94"/>
      <c r="M55" s="94"/>
      <c r="N55" s="94"/>
      <c r="O55" s="94"/>
      <c r="P55" s="94"/>
    </row>
    <row r="56" spans="2:16" ht="15.75" thickBot="1" x14ac:dyDescent="0.3">
      <c r="G56" s="208"/>
      <c r="H56" s="101"/>
      <c r="I56" s="101"/>
      <c r="J56" s="101"/>
      <c r="K56" s="83"/>
      <c r="L56" s="94"/>
      <c r="M56" s="94"/>
      <c r="N56" s="94"/>
      <c r="O56" s="94"/>
      <c r="P56" s="94"/>
    </row>
    <row r="57" spans="2:16" ht="30.75" customHeight="1" thickBot="1" x14ac:dyDescent="0.3">
      <c r="B57" s="286" t="s">
        <v>45</v>
      </c>
      <c r="C57" s="288" t="s">
        <v>69</v>
      </c>
      <c r="D57" s="289"/>
      <c r="E57" s="290"/>
      <c r="G57" s="286" t="s">
        <v>45</v>
      </c>
      <c r="H57" s="288" t="s">
        <v>69</v>
      </c>
      <c r="I57" s="289"/>
      <c r="J57" s="290"/>
      <c r="K57" s="83"/>
      <c r="L57" s="94"/>
      <c r="M57" s="94"/>
      <c r="N57" s="94"/>
      <c r="O57" s="94"/>
      <c r="P57" s="94"/>
    </row>
    <row r="58" spans="2:16" ht="15.75" thickBot="1" x14ac:dyDescent="0.3">
      <c r="B58" s="287"/>
      <c r="C58" s="91" t="s">
        <v>2</v>
      </c>
      <c r="D58" s="92" t="s">
        <v>35</v>
      </c>
      <c r="E58" s="93" t="s">
        <v>34</v>
      </c>
      <c r="G58" s="287"/>
      <c r="H58" s="91" t="s">
        <v>2</v>
      </c>
      <c r="I58" s="92" t="s">
        <v>3</v>
      </c>
      <c r="J58" s="93" t="s">
        <v>4</v>
      </c>
      <c r="K58" s="83"/>
      <c r="L58" s="94"/>
      <c r="M58" s="94"/>
      <c r="N58" s="94"/>
      <c r="O58" s="94"/>
      <c r="P58" s="94"/>
    </row>
    <row r="59" spans="2:16" x14ac:dyDescent="0.25">
      <c r="B59" s="87" t="s">
        <v>5</v>
      </c>
      <c r="C59" s="66">
        <f t="shared" ref="C59:D76" si="7">ROUND(C9*16%,0)</f>
        <v>27</v>
      </c>
      <c r="D59" s="72">
        <f t="shared" si="7"/>
        <v>25</v>
      </c>
      <c r="E59" s="66">
        <f>+D59+C59</f>
        <v>52</v>
      </c>
      <c r="F59" s="194"/>
      <c r="G59" s="98" t="s">
        <v>6</v>
      </c>
      <c r="H59" s="57">
        <f>SUM(C59:C60)</f>
        <v>79</v>
      </c>
      <c r="I59" s="66">
        <f>SUM(D59:D60)</f>
        <v>73</v>
      </c>
      <c r="J59" s="66">
        <f>SUM(H59:I59)</f>
        <v>152</v>
      </c>
      <c r="K59" s="83"/>
      <c r="L59" s="94"/>
      <c r="M59" s="94"/>
      <c r="N59" s="94"/>
      <c r="O59" s="94"/>
      <c r="P59" s="94"/>
    </row>
    <row r="60" spans="2:16" x14ac:dyDescent="0.25">
      <c r="B60" s="121" t="s">
        <v>7</v>
      </c>
      <c r="C60" s="67">
        <f t="shared" si="7"/>
        <v>52</v>
      </c>
      <c r="D60" s="68">
        <f t="shared" si="7"/>
        <v>48</v>
      </c>
      <c r="E60" s="67">
        <f>+D60+C60</f>
        <v>100</v>
      </c>
      <c r="F60" s="194"/>
      <c r="G60" s="99" t="s">
        <v>8</v>
      </c>
      <c r="H60" s="57">
        <f>SUM(C61:C62)</f>
        <v>119</v>
      </c>
      <c r="I60" s="67">
        <f>SUM(D61:D62)</f>
        <v>111</v>
      </c>
      <c r="J60" s="67">
        <f>SUM(H60:I60)</f>
        <v>230</v>
      </c>
      <c r="K60" s="83"/>
      <c r="L60" s="94"/>
      <c r="M60" s="94"/>
      <c r="N60" s="94"/>
      <c r="O60" s="94"/>
      <c r="P60" s="94"/>
    </row>
    <row r="61" spans="2:16" x14ac:dyDescent="0.25">
      <c r="B61" s="87" t="s">
        <v>59</v>
      </c>
      <c r="C61" s="67">
        <f t="shared" si="7"/>
        <v>61</v>
      </c>
      <c r="D61" s="68">
        <f t="shared" si="7"/>
        <v>55</v>
      </c>
      <c r="E61" s="67">
        <f t="shared" ref="E61:E75" si="8">+D61+C61</f>
        <v>116</v>
      </c>
      <c r="F61" s="194"/>
      <c r="G61" s="99" t="s">
        <v>10</v>
      </c>
      <c r="H61" s="57">
        <f>SUM(C63:C71)</f>
        <v>509</v>
      </c>
      <c r="I61" s="67">
        <f>SUM(D63:D71)</f>
        <v>515</v>
      </c>
      <c r="J61" s="67">
        <f>SUM(H61:I61)</f>
        <v>1024</v>
      </c>
      <c r="K61" s="83"/>
      <c r="L61" s="94"/>
      <c r="M61" s="94"/>
      <c r="N61" s="94"/>
      <c r="O61" s="94"/>
      <c r="P61" s="94"/>
    </row>
    <row r="62" spans="2:16" ht="15.75" thickBot="1" x14ac:dyDescent="0.3">
      <c r="B62" s="87" t="s">
        <v>11</v>
      </c>
      <c r="C62" s="67">
        <f t="shared" si="7"/>
        <v>58</v>
      </c>
      <c r="D62" s="68">
        <f t="shared" si="7"/>
        <v>56</v>
      </c>
      <c r="E62" s="67">
        <f t="shared" si="8"/>
        <v>114</v>
      </c>
      <c r="F62" s="194"/>
      <c r="G62" s="99" t="s">
        <v>12</v>
      </c>
      <c r="H62" s="57">
        <f>SUM(C72:C75)</f>
        <v>136</v>
      </c>
      <c r="I62" s="67">
        <f>SUM(D72:D75)</f>
        <v>150</v>
      </c>
      <c r="J62" s="67">
        <f>SUM(H62:I62)</f>
        <v>286</v>
      </c>
      <c r="K62" s="83"/>
      <c r="L62" s="94"/>
      <c r="M62" s="94"/>
      <c r="N62" s="94"/>
      <c r="O62" s="94"/>
      <c r="P62" s="94"/>
    </row>
    <row r="63" spans="2:16" ht="15.75" thickBot="1" x14ac:dyDescent="0.3">
      <c r="B63" s="87" t="s">
        <v>13</v>
      </c>
      <c r="C63" s="67">
        <f t="shared" si="7"/>
        <v>59</v>
      </c>
      <c r="D63" s="68">
        <f t="shared" si="7"/>
        <v>63</v>
      </c>
      <c r="E63" s="67">
        <f t="shared" si="8"/>
        <v>122</v>
      </c>
      <c r="F63" s="194"/>
      <c r="G63" s="88" t="s">
        <v>14</v>
      </c>
      <c r="H63" s="238">
        <f>SUM(H59:H62)</f>
        <v>843</v>
      </c>
      <c r="I63" s="238">
        <f t="shared" ref="I63" si="9">SUM(I59:I62)</f>
        <v>849</v>
      </c>
      <c r="J63" s="89">
        <f t="shared" ref="J63" si="10">SUM(J59:J62)</f>
        <v>1692</v>
      </c>
      <c r="K63" s="83"/>
      <c r="L63" s="94"/>
      <c r="M63" s="94"/>
      <c r="N63" s="94"/>
      <c r="O63" s="94"/>
      <c r="P63" s="94"/>
    </row>
    <row r="64" spans="2:16" ht="15.75" thickBot="1" x14ac:dyDescent="0.3">
      <c r="B64" s="87" t="s">
        <v>15</v>
      </c>
      <c r="C64" s="67">
        <f t="shared" si="7"/>
        <v>62</v>
      </c>
      <c r="D64" s="68">
        <f t="shared" si="7"/>
        <v>68</v>
      </c>
      <c r="E64" s="67">
        <f t="shared" si="8"/>
        <v>130</v>
      </c>
      <c r="F64" s="194"/>
      <c r="G64" s="138"/>
      <c r="H64" s="138"/>
      <c r="I64" s="138"/>
      <c r="J64" s="138"/>
      <c r="K64" s="83"/>
      <c r="L64" s="94"/>
      <c r="M64" s="94"/>
      <c r="N64" s="94"/>
      <c r="O64" s="94"/>
      <c r="P64" s="94"/>
    </row>
    <row r="65" spans="2:16" x14ac:dyDescent="0.25">
      <c r="B65" s="87" t="s">
        <v>16</v>
      </c>
      <c r="C65" s="67">
        <f t="shared" si="7"/>
        <v>59</v>
      </c>
      <c r="D65" s="68">
        <f t="shared" si="7"/>
        <v>57</v>
      </c>
      <c r="E65" s="67">
        <f t="shared" si="8"/>
        <v>116</v>
      </c>
      <c r="F65" s="194"/>
      <c r="G65" s="123" t="s">
        <v>145</v>
      </c>
      <c r="H65" s="66">
        <f>ROUND(H15*16%,0)</f>
        <v>8</v>
      </c>
      <c r="I65" s="240" t="s">
        <v>60</v>
      </c>
      <c r="J65" s="66">
        <f>SUM(C63:C67)</f>
        <v>279</v>
      </c>
      <c r="K65" s="83"/>
      <c r="N65" s="94"/>
      <c r="O65" s="94"/>
      <c r="P65" s="94"/>
    </row>
    <row r="66" spans="2:16" ht="15.75" thickBot="1" x14ac:dyDescent="0.3">
      <c r="B66" s="87" t="s">
        <v>17</v>
      </c>
      <c r="C66" s="67">
        <f t="shared" si="7"/>
        <v>51</v>
      </c>
      <c r="D66" s="68">
        <f t="shared" si="7"/>
        <v>52</v>
      </c>
      <c r="E66" s="67">
        <f t="shared" si="8"/>
        <v>103</v>
      </c>
      <c r="F66" s="194"/>
      <c r="G66" s="124" t="s">
        <v>146</v>
      </c>
      <c r="H66" s="67">
        <f t="shared" ref="H66:H75" si="11">ROUND(H16*16%,0)</f>
        <v>12</v>
      </c>
      <c r="I66" s="241" t="s">
        <v>61</v>
      </c>
      <c r="J66" s="51">
        <f>SUM(D68:D71)</f>
        <v>225</v>
      </c>
      <c r="K66" s="83"/>
      <c r="N66" s="94"/>
      <c r="O66" s="94"/>
      <c r="P66" s="94"/>
    </row>
    <row r="67" spans="2:16" ht="15.75" thickBot="1" x14ac:dyDescent="0.3">
      <c r="B67" s="87" t="s">
        <v>18</v>
      </c>
      <c r="C67" s="67">
        <f t="shared" si="7"/>
        <v>48</v>
      </c>
      <c r="D67" s="68">
        <f t="shared" si="7"/>
        <v>50</v>
      </c>
      <c r="E67" s="67">
        <f t="shared" si="8"/>
        <v>98</v>
      </c>
      <c r="F67" s="194"/>
      <c r="G67" s="124" t="s">
        <v>147</v>
      </c>
      <c r="H67" s="67">
        <f t="shared" si="11"/>
        <v>11</v>
      </c>
      <c r="I67" s="100"/>
      <c r="J67" s="90"/>
      <c r="K67" s="83"/>
      <c r="L67" s="94"/>
      <c r="M67" s="94"/>
      <c r="N67" s="94"/>
      <c r="O67" s="94"/>
      <c r="P67" s="94"/>
    </row>
    <row r="68" spans="2:16" x14ac:dyDescent="0.25">
      <c r="B68" s="87" t="s">
        <v>19</v>
      </c>
      <c r="C68" s="67">
        <f t="shared" si="7"/>
        <v>52</v>
      </c>
      <c r="D68" s="68">
        <f t="shared" si="7"/>
        <v>57</v>
      </c>
      <c r="E68" s="67">
        <f t="shared" si="8"/>
        <v>109</v>
      </c>
      <c r="F68" s="194"/>
      <c r="G68" s="124" t="s">
        <v>89</v>
      </c>
      <c r="H68" s="67">
        <f t="shared" si="11"/>
        <v>13</v>
      </c>
      <c r="I68" s="123" t="s">
        <v>148</v>
      </c>
      <c r="J68" s="184">
        <f>+H72+H73+H74+E61+E62</f>
        <v>296</v>
      </c>
      <c r="K68" s="83"/>
      <c r="L68" s="94"/>
      <c r="M68" s="94"/>
      <c r="N68" s="94"/>
      <c r="O68" s="94"/>
      <c r="P68" s="94"/>
    </row>
    <row r="69" spans="2:16" ht="15.75" thickBot="1" x14ac:dyDescent="0.3">
      <c r="B69" s="87" t="s">
        <v>20</v>
      </c>
      <c r="C69" s="67">
        <f t="shared" si="7"/>
        <v>54</v>
      </c>
      <c r="D69" s="68">
        <f t="shared" si="7"/>
        <v>63</v>
      </c>
      <c r="E69" s="67">
        <f t="shared" si="8"/>
        <v>117</v>
      </c>
      <c r="F69" s="194"/>
      <c r="G69" s="124" t="s">
        <v>90</v>
      </c>
      <c r="H69" s="67">
        <f t="shared" si="11"/>
        <v>8</v>
      </c>
      <c r="I69" s="239" t="s">
        <v>64</v>
      </c>
      <c r="J69" s="185">
        <f>SUM(E59:E62)</f>
        <v>382</v>
      </c>
      <c r="K69" s="83"/>
      <c r="L69" s="94"/>
      <c r="M69" s="94"/>
      <c r="N69" s="94"/>
      <c r="O69" s="94"/>
      <c r="P69" s="94"/>
    </row>
    <row r="70" spans="2:16" x14ac:dyDescent="0.25">
      <c r="B70" s="87" t="s">
        <v>21</v>
      </c>
      <c r="C70" s="67">
        <f t="shared" si="7"/>
        <v>70</v>
      </c>
      <c r="D70" s="68">
        <f t="shared" si="7"/>
        <v>60</v>
      </c>
      <c r="E70" s="67">
        <f t="shared" si="8"/>
        <v>130</v>
      </c>
      <c r="F70" s="194"/>
      <c r="G70" s="124" t="s">
        <v>152</v>
      </c>
      <c r="H70" s="67">
        <f t="shared" si="11"/>
        <v>12</v>
      </c>
      <c r="I70" s="138"/>
      <c r="J70" s="138"/>
      <c r="K70" s="83"/>
      <c r="L70" s="94"/>
      <c r="M70" s="94"/>
      <c r="N70" s="94"/>
      <c r="O70" s="94"/>
      <c r="P70" s="94"/>
    </row>
    <row r="71" spans="2:16" x14ac:dyDescent="0.25">
      <c r="B71" s="87" t="s">
        <v>22</v>
      </c>
      <c r="C71" s="67">
        <f t="shared" si="7"/>
        <v>54</v>
      </c>
      <c r="D71" s="68">
        <f t="shared" si="7"/>
        <v>45</v>
      </c>
      <c r="E71" s="67">
        <f t="shared" si="8"/>
        <v>99</v>
      </c>
      <c r="F71" s="194"/>
      <c r="G71" s="124" t="s">
        <v>57</v>
      </c>
      <c r="H71" s="67">
        <f t="shared" si="11"/>
        <v>21</v>
      </c>
      <c r="I71" s="138"/>
      <c r="J71" s="138"/>
      <c r="K71" s="83"/>
      <c r="L71" s="172"/>
      <c r="M71" s="94"/>
      <c r="N71" s="94"/>
      <c r="O71" s="94"/>
      <c r="P71" s="94"/>
    </row>
    <row r="72" spans="2:16" x14ac:dyDescent="0.25">
      <c r="B72" s="87" t="s">
        <v>23</v>
      </c>
      <c r="C72" s="67">
        <f t="shared" si="7"/>
        <v>42</v>
      </c>
      <c r="D72" s="68">
        <f t="shared" si="7"/>
        <v>51</v>
      </c>
      <c r="E72" s="67">
        <f t="shared" si="8"/>
        <v>93</v>
      </c>
      <c r="F72" s="194"/>
      <c r="G72" s="124" t="s">
        <v>151</v>
      </c>
      <c r="H72" s="67">
        <f t="shared" si="11"/>
        <v>24</v>
      </c>
      <c r="I72" s="138"/>
      <c r="J72" s="138"/>
      <c r="K72" s="83"/>
      <c r="L72" s="94"/>
      <c r="M72" s="94"/>
      <c r="N72" s="94"/>
      <c r="O72" s="94"/>
      <c r="P72" s="94"/>
    </row>
    <row r="73" spans="2:16" x14ac:dyDescent="0.25">
      <c r="B73" s="87" t="s">
        <v>24</v>
      </c>
      <c r="C73" s="67">
        <f t="shared" si="7"/>
        <v>35</v>
      </c>
      <c r="D73" s="68">
        <f t="shared" si="7"/>
        <v>34</v>
      </c>
      <c r="E73" s="67">
        <f t="shared" si="8"/>
        <v>69</v>
      </c>
      <c r="F73" s="194"/>
      <c r="G73" s="124" t="s">
        <v>153</v>
      </c>
      <c r="H73" s="67">
        <f t="shared" si="11"/>
        <v>19</v>
      </c>
      <c r="I73" s="138"/>
      <c r="J73" s="138"/>
      <c r="K73" s="83"/>
      <c r="L73" s="94"/>
      <c r="M73" s="94"/>
      <c r="N73" s="94"/>
      <c r="O73" s="94"/>
      <c r="P73" s="94"/>
    </row>
    <row r="74" spans="2:16" x14ac:dyDescent="0.25">
      <c r="B74" s="87" t="s">
        <v>25</v>
      </c>
      <c r="C74" s="67">
        <f t="shared" si="7"/>
        <v>26</v>
      </c>
      <c r="D74" s="68">
        <f t="shared" si="7"/>
        <v>29</v>
      </c>
      <c r="E74" s="67">
        <f t="shared" si="8"/>
        <v>55</v>
      </c>
      <c r="F74" s="194"/>
      <c r="G74" s="124" t="s">
        <v>154</v>
      </c>
      <c r="H74" s="67">
        <f t="shared" si="11"/>
        <v>23</v>
      </c>
      <c r="I74" s="138"/>
      <c r="J74" s="138"/>
      <c r="K74" s="83"/>
      <c r="L74" s="94"/>
      <c r="M74" s="94"/>
      <c r="N74" s="94"/>
      <c r="O74" s="94"/>
      <c r="P74" s="94"/>
    </row>
    <row r="75" spans="2:16" x14ac:dyDescent="0.25">
      <c r="B75" s="87" t="s">
        <v>26</v>
      </c>
      <c r="C75" s="67">
        <f t="shared" si="7"/>
        <v>33</v>
      </c>
      <c r="D75" s="68">
        <f t="shared" si="7"/>
        <v>36</v>
      </c>
      <c r="E75" s="67">
        <f t="shared" si="8"/>
        <v>69</v>
      </c>
      <c r="F75" s="194"/>
      <c r="G75" s="124" t="s">
        <v>58</v>
      </c>
      <c r="H75" s="67">
        <f t="shared" si="11"/>
        <v>24</v>
      </c>
      <c r="I75" s="138"/>
      <c r="J75" s="138"/>
      <c r="K75" s="83"/>
      <c r="L75" s="94"/>
      <c r="M75" s="94"/>
      <c r="N75" s="94"/>
      <c r="O75" s="94"/>
      <c r="P75" s="94"/>
    </row>
    <row r="76" spans="2:16" ht="15.75" thickBot="1" x14ac:dyDescent="0.3">
      <c r="B76" s="87" t="s">
        <v>97</v>
      </c>
      <c r="C76" s="67">
        <f t="shared" si="7"/>
        <v>0</v>
      </c>
      <c r="D76" s="68">
        <f t="shared" si="7"/>
        <v>0</v>
      </c>
      <c r="E76" s="67">
        <f>+D76+C76</f>
        <v>0</v>
      </c>
      <c r="F76" s="194"/>
      <c r="G76" s="239" t="s">
        <v>63</v>
      </c>
      <c r="H76" s="51">
        <f>ROUND(H26*16%,0)</f>
        <v>19</v>
      </c>
      <c r="I76" s="135"/>
      <c r="J76" s="138"/>
      <c r="K76" s="83"/>
      <c r="L76" s="94"/>
      <c r="M76" s="94"/>
      <c r="N76" s="94"/>
      <c r="O76" s="94"/>
      <c r="P76" s="94"/>
    </row>
    <row r="77" spans="2:16" ht="15.75" thickBot="1" x14ac:dyDescent="0.3">
      <c r="B77" s="88" t="s">
        <v>14</v>
      </c>
      <c r="C77" s="89">
        <f>SUM(C59:C76)</f>
        <v>843</v>
      </c>
      <c r="D77" s="89">
        <f>SUM(D59:D76)</f>
        <v>849</v>
      </c>
      <c r="E77" s="89">
        <f>SUM(E59:E76)</f>
        <v>1692</v>
      </c>
      <c r="F77" s="209">
        <v>0.16</v>
      </c>
      <c r="G77" s="101"/>
      <c r="H77" s="101"/>
      <c r="I77" s="101"/>
      <c r="J77" s="101"/>
      <c r="K77" s="83"/>
      <c r="L77" s="94"/>
      <c r="M77" s="94"/>
      <c r="N77" s="94"/>
      <c r="O77" s="94"/>
      <c r="P77" s="94"/>
    </row>
    <row r="78" spans="2:16" x14ac:dyDescent="0.25">
      <c r="I78" s="101"/>
      <c r="J78" s="101"/>
      <c r="K78" s="83"/>
      <c r="L78" s="94"/>
      <c r="M78" s="94"/>
      <c r="N78" s="94"/>
      <c r="O78" s="94"/>
      <c r="P78" s="94"/>
    </row>
    <row r="99" spans="2:12" x14ac:dyDescent="0.25">
      <c r="B99" s="94"/>
      <c r="G99" s="195"/>
      <c r="K99" s="94"/>
      <c r="L99" s="94"/>
    </row>
    <row r="100" spans="2:12" x14ac:dyDescent="0.25">
      <c r="B100" s="94"/>
      <c r="K100" s="94"/>
      <c r="L100" s="94"/>
    </row>
    <row r="101" spans="2:12" x14ac:dyDescent="0.25">
      <c r="B101" s="94"/>
      <c r="K101" s="94"/>
      <c r="L101" s="94"/>
    </row>
    <row r="102" spans="2:12" x14ac:dyDescent="0.25">
      <c r="B102" s="94"/>
      <c r="K102" s="152"/>
      <c r="L102" s="152"/>
    </row>
    <row r="103" spans="2:12" x14ac:dyDescent="0.25">
      <c r="B103" s="94"/>
      <c r="K103" s="94"/>
      <c r="L103" s="94"/>
    </row>
    <row r="104" spans="2:12" x14ac:dyDescent="0.25">
      <c r="B104" s="94"/>
      <c r="K104" s="94"/>
      <c r="L104" s="94"/>
    </row>
    <row r="105" spans="2:12" x14ac:dyDescent="0.25">
      <c r="B105" s="94"/>
      <c r="K105" s="94"/>
      <c r="L105" s="94"/>
    </row>
    <row r="106" spans="2:12" x14ac:dyDescent="0.25">
      <c r="B106" s="94"/>
      <c r="K106" s="94"/>
      <c r="L106" s="94"/>
    </row>
    <row r="107" spans="2:12" x14ac:dyDescent="0.25">
      <c r="B107" s="94"/>
      <c r="K107" s="94"/>
      <c r="L107" s="94"/>
    </row>
    <row r="108" spans="2:12" x14ac:dyDescent="0.25">
      <c r="B108" s="94"/>
      <c r="K108" s="94"/>
      <c r="L108" s="94"/>
    </row>
    <row r="109" spans="2:12" x14ac:dyDescent="0.25">
      <c r="B109" s="94"/>
      <c r="K109" s="152"/>
      <c r="L109" s="152"/>
    </row>
    <row r="110" spans="2:12" x14ac:dyDescent="0.25">
      <c r="B110" s="94"/>
      <c r="K110" s="152"/>
      <c r="L110" s="152"/>
    </row>
    <row r="111" spans="2:12" x14ac:dyDescent="0.25">
      <c r="B111" s="94"/>
      <c r="K111" s="152"/>
      <c r="L111" s="152"/>
    </row>
    <row r="112" spans="2:12" x14ac:dyDescent="0.25">
      <c r="B112" s="94"/>
      <c r="K112" s="152"/>
      <c r="L112" s="152"/>
    </row>
    <row r="113" spans="2:12" x14ac:dyDescent="0.25">
      <c r="B113" s="94"/>
      <c r="K113" s="152"/>
      <c r="L113" s="152"/>
    </row>
    <row r="114" spans="2:12" x14ac:dyDescent="0.25">
      <c r="B114" s="94"/>
      <c r="K114" s="152"/>
      <c r="L114" s="152"/>
    </row>
    <row r="115" spans="2:12" x14ac:dyDescent="0.25">
      <c r="B115" s="94"/>
      <c r="K115" s="152"/>
      <c r="L115" s="152"/>
    </row>
    <row r="116" spans="2:12" x14ac:dyDescent="0.25">
      <c r="B116" s="94"/>
      <c r="K116" s="152"/>
      <c r="L116" s="152"/>
    </row>
    <row r="117" spans="2:12" x14ac:dyDescent="0.25">
      <c r="B117" s="94"/>
      <c r="K117" s="152"/>
      <c r="L117" s="152"/>
    </row>
    <row r="118" spans="2:12" x14ac:dyDescent="0.25">
      <c r="B118" s="94"/>
      <c r="K118" s="152"/>
      <c r="L118" s="152"/>
    </row>
    <row r="119" spans="2:12" x14ac:dyDescent="0.25">
      <c r="B119" s="94"/>
      <c r="K119" s="152"/>
      <c r="L119" s="152"/>
    </row>
    <row r="120" spans="2:12" x14ac:dyDescent="0.25">
      <c r="B120" s="94"/>
      <c r="K120" s="152"/>
      <c r="L120" s="152"/>
    </row>
    <row r="121" spans="2:12" x14ac:dyDescent="0.25">
      <c r="B121" s="94"/>
      <c r="K121" s="152"/>
      <c r="L121" s="152"/>
    </row>
    <row r="122" spans="2:12" x14ac:dyDescent="0.25">
      <c r="B122" s="94"/>
      <c r="C122" s="94"/>
      <c r="D122" s="94"/>
      <c r="E122" s="94"/>
      <c r="F122" s="94"/>
      <c r="G122" s="210"/>
      <c r="H122" s="210"/>
      <c r="I122" s="210"/>
      <c r="J122" s="94"/>
      <c r="K122" s="152"/>
      <c r="L122" s="152"/>
    </row>
    <row r="123" spans="2:12" x14ac:dyDescent="0.25">
      <c r="B123" s="94"/>
      <c r="C123" s="94"/>
      <c r="D123" s="94"/>
      <c r="E123" s="94"/>
      <c r="F123" s="94"/>
      <c r="G123" s="210"/>
      <c r="H123" s="210"/>
      <c r="I123" s="210"/>
      <c r="J123" s="94"/>
      <c r="K123" s="152"/>
      <c r="L123" s="152"/>
    </row>
    <row r="124" spans="2:12" x14ac:dyDescent="0.25">
      <c r="B124" s="94"/>
      <c r="C124" s="94"/>
      <c r="D124" s="94"/>
      <c r="E124" s="94"/>
      <c r="F124" s="94"/>
      <c r="G124" s="210"/>
      <c r="H124" s="210"/>
      <c r="I124" s="210"/>
      <c r="J124" s="94"/>
      <c r="K124" s="94"/>
      <c r="L124" s="94"/>
    </row>
    <row r="125" spans="2:12" x14ac:dyDescent="0.25">
      <c r="B125" s="94"/>
      <c r="C125" s="94"/>
      <c r="D125" s="94"/>
      <c r="E125" s="94"/>
      <c r="F125" s="94"/>
      <c r="G125" s="211"/>
      <c r="H125" s="211"/>
      <c r="I125" s="211"/>
      <c r="J125" s="94"/>
      <c r="K125" s="94"/>
      <c r="L125" s="94"/>
    </row>
    <row r="126" spans="2:12" x14ac:dyDescent="0.25">
      <c r="B126" s="94"/>
      <c r="C126" s="94"/>
      <c r="D126" s="94"/>
      <c r="E126" s="94"/>
      <c r="F126" s="94"/>
      <c r="G126" s="94"/>
      <c r="H126" s="94"/>
      <c r="I126" s="94"/>
      <c r="J126" s="94"/>
    </row>
    <row r="127" spans="2:12" x14ac:dyDescent="0.25">
      <c r="B127" s="94"/>
      <c r="C127" s="94"/>
      <c r="D127" s="94"/>
      <c r="E127" s="94"/>
      <c r="F127" s="94"/>
      <c r="G127" s="94"/>
      <c r="H127" s="94"/>
      <c r="I127" s="94"/>
      <c r="J127" s="94"/>
    </row>
    <row r="128" spans="2:12" x14ac:dyDescent="0.25">
      <c r="B128" s="94"/>
      <c r="C128" s="197"/>
      <c r="D128" s="94"/>
      <c r="E128" s="94"/>
      <c r="F128" s="94"/>
      <c r="G128" s="94"/>
      <c r="H128" s="94"/>
      <c r="I128" s="94"/>
      <c r="J128" s="94"/>
    </row>
    <row r="129" spans="2:10" x14ac:dyDescent="0.25">
      <c r="B129" s="94"/>
      <c r="C129" s="94"/>
      <c r="D129" s="94"/>
      <c r="E129" s="94"/>
      <c r="F129" s="94"/>
      <c r="G129" s="94"/>
      <c r="H129" s="94"/>
      <c r="I129" s="94"/>
      <c r="J129" s="94"/>
    </row>
    <row r="130" spans="2:10" x14ac:dyDescent="0.25"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2:10" x14ac:dyDescent="0.25">
      <c r="B131" s="94"/>
      <c r="C131" s="94"/>
      <c r="D131" s="94"/>
      <c r="E131" s="94"/>
      <c r="F131" s="94"/>
      <c r="G131" s="94"/>
      <c r="H131" s="94"/>
      <c r="I131" s="94"/>
      <c r="J131" s="94"/>
    </row>
    <row r="132" spans="2:10" x14ac:dyDescent="0.25">
      <c r="B132" s="94"/>
      <c r="C132" s="94"/>
      <c r="D132" s="94"/>
      <c r="E132" s="94"/>
      <c r="F132" s="94"/>
      <c r="G132" s="197"/>
      <c r="H132" s="94"/>
      <c r="I132" s="94"/>
      <c r="J132" s="94"/>
    </row>
    <row r="133" spans="2:10" x14ac:dyDescent="0.25">
      <c r="B133" s="94"/>
      <c r="C133" s="94"/>
      <c r="D133" s="94"/>
      <c r="E133" s="94"/>
      <c r="F133" s="94"/>
      <c r="G133" s="196"/>
      <c r="H133" s="152"/>
      <c r="I133" s="152"/>
      <c r="J133" s="152"/>
    </row>
    <row r="134" spans="2:10" x14ac:dyDescent="0.25">
      <c r="B134" s="94"/>
      <c r="C134" s="94"/>
      <c r="D134" s="94"/>
      <c r="E134" s="94"/>
      <c r="F134" s="94"/>
      <c r="G134" s="196"/>
      <c r="H134" s="152"/>
      <c r="I134" s="152"/>
      <c r="J134" s="197"/>
    </row>
    <row r="135" spans="2:10" x14ac:dyDescent="0.25">
      <c r="B135" s="94"/>
      <c r="C135" s="94"/>
      <c r="D135" s="94"/>
      <c r="E135" s="94"/>
      <c r="F135" s="94"/>
      <c r="G135" s="196"/>
      <c r="H135" s="152"/>
      <c r="I135" s="152"/>
      <c r="J135" s="197"/>
    </row>
    <row r="136" spans="2:10" x14ac:dyDescent="0.25">
      <c r="B136" s="94"/>
      <c r="C136" s="94"/>
      <c r="D136" s="94"/>
      <c r="E136" s="94"/>
      <c r="F136" s="94"/>
      <c r="G136" s="196"/>
      <c r="H136" s="152"/>
      <c r="I136" s="152"/>
      <c r="J136" s="197"/>
    </row>
    <row r="137" spans="2:10" x14ac:dyDescent="0.25">
      <c r="B137" s="94"/>
      <c r="C137" s="94"/>
      <c r="D137" s="94"/>
      <c r="E137" s="174"/>
      <c r="F137" s="174"/>
      <c r="G137" s="196"/>
      <c r="H137" s="152"/>
      <c r="I137" s="152"/>
      <c r="J137" s="197"/>
    </row>
    <row r="138" spans="2:10" x14ac:dyDescent="0.25">
      <c r="B138" s="94"/>
      <c r="C138" s="94"/>
      <c r="D138" s="94"/>
      <c r="E138" s="94"/>
      <c r="F138" s="94"/>
      <c r="G138" s="196"/>
      <c r="H138" s="152"/>
      <c r="I138" s="152"/>
      <c r="J138" s="197"/>
    </row>
    <row r="139" spans="2:10" x14ac:dyDescent="0.25">
      <c r="B139" s="94"/>
      <c r="C139" s="94"/>
      <c r="D139" s="94"/>
      <c r="E139" s="94"/>
      <c r="F139" s="94"/>
      <c r="G139" s="196"/>
      <c r="H139" s="152"/>
      <c r="I139" s="152"/>
      <c r="J139" s="197"/>
    </row>
    <row r="140" spans="2:10" x14ac:dyDescent="0.25">
      <c r="B140" s="94"/>
      <c r="C140" s="94"/>
      <c r="D140" s="94"/>
      <c r="E140" s="94"/>
      <c r="F140" s="94"/>
      <c r="G140" s="196"/>
      <c r="H140" s="152"/>
      <c r="I140" s="152"/>
      <c r="J140" s="197"/>
    </row>
    <row r="141" spans="2:10" x14ac:dyDescent="0.25">
      <c r="B141" s="94"/>
      <c r="C141" s="94"/>
      <c r="D141" s="94"/>
      <c r="E141" s="94"/>
      <c r="F141" s="94"/>
      <c r="G141" s="196"/>
      <c r="H141" s="152"/>
      <c r="I141" s="152"/>
      <c r="J141" s="197"/>
    </row>
    <row r="142" spans="2:10" x14ac:dyDescent="0.25">
      <c r="B142" s="94"/>
      <c r="C142" s="94"/>
      <c r="D142" s="94"/>
      <c r="E142" s="94"/>
      <c r="F142" s="94"/>
      <c r="G142" s="196"/>
      <c r="H142" s="152"/>
      <c r="I142" s="152"/>
      <c r="J142" s="197"/>
    </row>
    <row r="143" spans="2:10" x14ac:dyDescent="0.25">
      <c r="B143" s="94"/>
      <c r="C143" s="94"/>
      <c r="D143" s="94"/>
      <c r="E143" s="174"/>
      <c r="F143" s="174"/>
      <c r="G143" s="196"/>
      <c r="H143" s="152"/>
      <c r="I143" s="152"/>
      <c r="J143" s="197"/>
    </row>
    <row r="144" spans="2:10" x14ac:dyDescent="0.25">
      <c r="B144" s="94"/>
      <c r="C144" s="94"/>
      <c r="D144" s="94"/>
      <c r="E144" s="94"/>
      <c r="F144" s="94"/>
      <c r="G144" s="196"/>
      <c r="H144" s="152"/>
      <c r="I144" s="152"/>
      <c r="J144" s="197"/>
    </row>
    <row r="145" spans="2:10" x14ac:dyDescent="0.25">
      <c r="B145" s="94"/>
      <c r="C145" s="94"/>
      <c r="D145" s="94"/>
      <c r="E145" s="94"/>
      <c r="F145" s="94"/>
      <c r="G145" s="196"/>
      <c r="H145" s="152"/>
      <c r="I145" s="152"/>
      <c r="J145" s="197"/>
    </row>
    <row r="146" spans="2:10" x14ac:dyDescent="0.25">
      <c r="B146" s="94"/>
      <c r="C146" s="94"/>
      <c r="D146" s="94"/>
      <c r="E146" s="94"/>
      <c r="F146" s="94"/>
      <c r="G146" s="196"/>
      <c r="H146" s="152"/>
      <c r="I146" s="152"/>
      <c r="J146" s="197"/>
    </row>
    <row r="147" spans="2:10" x14ac:dyDescent="0.25">
      <c r="B147" s="94"/>
      <c r="C147" s="94"/>
      <c r="D147" s="94"/>
      <c r="E147" s="94"/>
      <c r="F147" s="94"/>
      <c r="G147" s="196"/>
      <c r="H147" s="152"/>
      <c r="I147" s="152"/>
      <c r="J147" s="197"/>
    </row>
    <row r="148" spans="2:10" x14ac:dyDescent="0.25">
      <c r="B148" s="94"/>
      <c r="C148" s="94"/>
      <c r="D148" s="94"/>
      <c r="E148" s="94"/>
      <c r="F148" s="94"/>
      <c r="G148" s="196"/>
      <c r="H148" s="152"/>
      <c r="I148" s="152"/>
      <c r="J148" s="197"/>
    </row>
    <row r="149" spans="2:10" x14ac:dyDescent="0.25">
      <c r="B149" s="94"/>
      <c r="C149" s="94"/>
      <c r="D149" s="94"/>
      <c r="E149" s="174"/>
      <c r="F149" s="174"/>
      <c r="G149" s="196"/>
      <c r="H149" s="152"/>
      <c r="I149" s="152"/>
      <c r="J149" s="197"/>
    </row>
    <row r="150" spans="2:10" x14ac:dyDescent="0.25">
      <c r="B150" s="94"/>
      <c r="C150" s="94"/>
      <c r="D150" s="94"/>
      <c r="E150" s="94"/>
      <c r="F150" s="94"/>
      <c r="G150" s="196"/>
      <c r="H150" s="152"/>
      <c r="I150" s="152"/>
      <c r="J150" s="197"/>
    </row>
    <row r="151" spans="2:10" x14ac:dyDescent="0.25">
      <c r="B151" s="94"/>
      <c r="C151" s="94"/>
      <c r="D151" s="94"/>
      <c r="E151" s="94"/>
      <c r="F151" s="94"/>
      <c r="G151" s="196"/>
      <c r="H151" s="152"/>
      <c r="I151" s="152"/>
      <c r="J151" s="197"/>
    </row>
    <row r="152" spans="2:10" x14ac:dyDescent="0.25">
      <c r="B152" s="94"/>
      <c r="C152" s="94"/>
      <c r="D152" s="94"/>
      <c r="E152" s="94"/>
      <c r="F152" s="94"/>
      <c r="G152" s="196"/>
      <c r="H152" s="152"/>
      <c r="I152" s="152"/>
      <c r="J152" s="197"/>
    </row>
    <row r="153" spans="2:10" x14ac:dyDescent="0.25">
      <c r="B153" s="94"/>
      <c r="C153" s="94"/>
      <c r="D153" s="94"/>
      <c r="E153" s="94"/>
      <c r="F153" s="94"/>
      <c r="G153" s="196"/>
      <c r="H153" s="152"/>
      <c r="I153" s="152"/>
      <c r="J153" s="197"/>
    </row>
    <row r="154" spans="2:10" x14ac:dyDescent="0.25">
      <c r="B154" s="94"/>
      <c r="C154" s="94"/>
      <c r="D154" s="94"/>
      <c r="E154" s="94"/>
      <c r="F154" s="94"/>
      <c r="G154" s="196"/>
      <c r="H154" s="198"/>
      <c r="I154" s="198"/>
      <c r="J154" s="174"/>
    </row>
    <row r="155" spans="2:10" x14ac:dyDescent="0.25">
      <c r="B155" s="94"/>
      <c r="C155" s="94"/>
      <c r="D155" s="94"/>
      <c r="E155" s="94"/>
      <c r="F155" s="94"/>
      <c r="G155" s="94"/>
      <c r="H155" s="94"/>
      <c r="I155" s="94"/>
      <c r="J155" s="94"/>
    </row>
    <row r="156" spans="2:10" x14ac:dyDescent="0.25">
      <c r="B156" s="94"/>
      <c r="C156" s="94"/>
      <c r="D156" s="94"/>
      <c r="E156" s="94"/>
      <c r="F156" s="94"/>
      <c r="G156" s="94"/>
      <c r="H156" s="94"/>
      <c r="I156" s="94"/>
      <c r="J156" s="94"/>
    </row>
    <row r="157" spans="2:10" x14ac:dyDescent="0.25">
      <c r="B157" s="94"/>
      <c r="C157" s="94"/>
      <c r="D157" s="94"/>
      <c r="E157" s="94"/>
      <c r="F157" s="94"/>
      <c r="G157" s="94"/>
      <c r="H157" s="94"/>
      <c r="I157" s="94"/>
      <c r="J157" s="94"/>
    </row>
    <row r="158" spans="2:10" x14ac:dyDescent="0.25">
      <c r="B158" s="94"/>
      <c r="C158" s="94"/>
      <c r="D158" s="94"/>
      <c r="E158" s="94"/>
      <c r="F158" s="94"/>
      <c r="G158" s="94"/>
      <c r="H158" s="94"/>
      <c r="I158" s="94"/>
      <c r="J158" s="94"/>
    </row>
    <row r="159" spans="2:10" x14ac:dyDescent="0.25">
      <c r="B159" s="94"/>
      <c r="C159" s="94"/>
      <c r="D159" s="94"/>
      <c r="E159" s="94"/>
      <c r="F159" s="94"/>
      <c r="G159" s="94"/>
      <c r="H159" s="94"/>
      <c r="I159" s="94"/>
      <c r="J159" s="94"/>
    </row>
    <row r="160" spans="2:10" x14ac:dyDescent="0.25">
      <c r="B160" s="94"/>
      <c r="C160" s="94"/>
      <c r="D160" s="94"/>
      <c r="E160" s="94"/>
      <c r="F160" s="94"/>
      <c r="G160" s="94"/>
      <c r="H160" s="94"/>
      <c r="I160" s="94"/>
      <c r="J160" s="94"/>
    </row>
    <row r="161" spans="1:20" x14ac:dyDescent="0.25">
      <c r="B161" s="94"/>
      <c r="C161" s="94"/>
      <c r="D161" s="94"/>
      <c r="E161" s="94"/>
      <c r="F161" s="94"/>
      <c r="G161" s="94"/>
      <c r="H161" s="94"/>
      <c r="I161" s="94"/>
      <c r="J161" s="94"/>
    </row>
    <row r="162" spans="1:20" x14ac:dyDescent="0.25">
      <c r="B162" s="94"/>
      <c r="C162" s="94"/>
      <c r="D162" s="94"/>
      <c r="E162" s="94"/>
      <c r="F162" s="94"/>
      <c r="G162" s="94"/>
      <c r="H162" s="94"/>
      <c r="I162" s="94"/>
      <c r="J162" s="94"/>
    </row>
    <row r="163" spans="1:20" x14ac:dyDescent="0.25">
      <c r="B163" s="94"/>
      <c r="C163" s="94"/>
      <c r="D163" s="94"/>
      <c r="E163" s="94"/>
      <c r="F163" s="94"/>
      <c r="G163" s="94"/>
      <c r="H163" s="94"/>
      <c r="I163" s="94"/>
      <c r="J163" s="94"/>
    </row>
    <row r="164" spans="1:20" x14ac:dyDescent="0.25">
      <c r="B164" s="94"/>
      <c r="C164" s="94"/>
      <c r="D164" s="94"/>
      <c r="E164" s="94"/>
      <c r="F164" s="94"/>
      <c r="G164" s="94"/>
      <c r="H164" s="94"/>
      <c r="I164" s="94"/>
      <c r="J164" s="94"/>
    </row>
    <row r="165" spans="1:20" x14ac:dyDescent="0.25">
      <c r="B165" s="94"/>
      <c r="C165" s="94"/>
      <c r="D165" s="94"/>
      <c r="E165" s="94"/>
      <c r="F165" s="94"/>
      <c r="G165" s="94"/>
      <c r="H165" s="94"/>
      <c r="I165" s="94"/>
      <c r="J165" s="94"/>
    </row>
    <row r="166" spans="1:20" x14ac:dyDescent="0.2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</row>
    <row r="167" spans="1:20" x14ac:dyDescent="0.2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</row>
    <row r="168" spans="1:20" x14ac:dyDescent="0.25">
      <c r="A168" s="83"/>
      <c r="B168" s="212"/>
      <c r="C168" s="213"/>
      <c r="D168" s="213"/>
      <c r="E168" s="213"/>
      <c r="F168" s="21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</row>
    <row r="169" spans="1:20" x14ac:dyDescent="0.25">
      <c r="A169" s="83"/>
      <c r="B169" s="199"/>
      <c r="C169" s="101"/>
      <c r="D169" s="214"/>
      <c r="E169" s="83"/>
      <c r="F169" s="101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</row>
    <row r="170" spans="1:20" x14ac:dyDescent="0.25">
      <c r="A170" s="83"/>
      <c r="B170" s="199"/>
      <c r="C170" s="101"/>
      <c r="D170" s="199"/>
      <c r="E170" s="96"/>
      <c r="F170" s="101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</row>
    <row r="171" spans="1:20" x14ac:dyDescent="0.25">
      <c r="A171" s="83"/>
      <c r="B171" s="199"/>
      <c r="C171" s="101"/>
      <c r="D171" s="199"/>
      <c r="E171" s="83"/>
      <c r="F171" s="101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</row>
    <row r="172" spans="1:20" x14ac:dyDescent="0.25">
      <c r="A172" s="83"/>
      <c r="B172" s="215"/>
      <c r="C172" s="200"/>
      <c r="D172" s="216"/>
      <c r="E172" s="217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spans="1:20" x14ac:dyDescent="0.25">
      <c r="A173" s="83"/>
      <c r="B173" s="218"/>
      <c r="C173" s="83"/>
      <c r="D173" s="216"/>
      <c r="E173" s="217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</row>
    <row r="174" spans="1:20" x14ac:dyDescent="0.25">
      <c r="A174" s="83"/>
      <c r="B174" s="215"/>
      <c r="C174" s="83"/>
      <c r="D174" s="216"/>
      <c r="E174" s="217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</row>
    <row r="175" spans="1:20" x14ac:dyDescent="0.25">
      <c r="A175" s="83"/>
      <c r="B175" s="215"/>
      <c r="C175" s="83"/>
      <c r="D175" s="216"/>
      <c r="E175" s="217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</row>
    <row r="176" spans="1:20" x14ac:dyDescent="0.25">
      <c r="A176" s="83"/>
      <c r="B176" s="215"/>
      <c r="C176" s="83"/>
      <c r="D176" s="216"/>
      <c r="E176" s="217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</row>
    <row r="177" spans="1:20" x14ac:dyDescent="0.25">
      <c r="A177" s="83"/>
      <c r="B177" s="215"/>
      <c r="C177" s="83"/>
      <c r="D177" s="216"/>
      <c r="E177" s="217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</row>
    <row r="178" spans="1:20" x14ac:dyDescent="0.25">
      <c r="A178" s="83"/>
      <c r="B178" s="215"/>
      <c r="C178" s="83"/>
      <c r="D178" s="216"/>
      <c r="E178" s="217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</row>
    <row r="179" spans="1:20" x14ac:dyDescent="0.25">
      <c r="A179" s="83"/>
      <c r="B179" s="215"/>
      <c r="C179" s="83"/>
      <c r="D179" s="216"/>
      <c r="E179" s="217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</row>
    <row r="180" spans="1:20" x14ac:dyDescent="0.25">
      <c r="A180" s="83"/>
      <c r="B180" s="215"/>
      <c r="C180" s="83"/>
      <c r="D180" s="216"/>
      <c r="E180" s="217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</row>
    <row r="181" spans="1:20" x14ac:dyDescent="0.25">
      <c r="A181" s="83"/>
      <c r="B181" s="215"/>
      <c r="C181" s="83"/>
      <c r="D181" s="216"/>
      <c r="E181" s="217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</row>
    <row r="182" spans="1:20" x14ac:dyDescent="0.25">
      <c r="A182" s="83"/>
      <c r="B182" s="215"/>
      <c r="C182" s="83"/>
      <c r="D182" s="216"/>
      <c r="E182" s="217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x14ac:dyDescent="0.25">
      <c r="A183" s="83"/>
      <c r="B183" s="215"/>
      <c r="C183" s="83"/>
      <c r="D183" s="216"/>
      <c r="E183" s="217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</row>
    <row r="184" spans="1:20" x14ac:dyDescent="0.25">
      <c r="A184" s="83"/>
      <c r="B184" s="215"/>
      <c r="C184" s="83"/>
      <c r="D184" s="216"/>
      <c r="E184" s="217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</row>
    <row r="185" spans="1:20" x14ac:dyDescent="0.25">
      <c r="A185" s="83"/>
      <c r="B185" s="215"/>
      <c r="C185" s="83"/>
      <c r="D185" s="216"/>
      <c r="E185" s="217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</row>
    <row r="186" spans="1:20" x14ac:dyDescent="0.25">
      <c r="A186" s="83"/>
      <c r="B186" s="215"/>
      <c r="C186" s="83"/>
      <c r="D186" s="216"/>
      <c r="E186" s="217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</row>
    <row r="187" spans="1:20" x14ac:dyDescent="0.25">
      <c r="A187" s="83"/>
      <c r="B187" s="215"/>
      <c r="C187" s="83"/>
      <c r="D187" s="216"/>
      <c r="E187" s="217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</row>
    <row r="188" spans="1:20" x14ac:dyDescent="0.25">
      <c r="A188" s="83"/>
      <c r="B188" s="215"/>
      <c r="C188" s="83"/>
      <c r="D188" s="216"/>
      <c r="E188" s="217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</row>
    <row r="189" spans="1:20" x14ac:dyDescent="0.25">
      <c r="A189" s="83"/>
      <c r="B189" s="215"/>
      <c r="C189" s="96"/>
      <c r="D189" s="219"/>
      <c r="E189" s="217"/>
      <c r="F189" s="96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</row>
    <row r="190" spans="1:20" x14ac:dyDescent="0.2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</row>
    <row r="191" spans="1:20" x14ac:dyDescent="0.2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</row>
    <row r="192" spans="1:20" x14ac:dyDescent="0.25">
      <c r="A192" s="83"/>
      <c r="B192" s="83"/>
      <c r="C192" s="83"/>
      <c r="D192" s="83"/>
      <c r="E192" s="83"/>
      <c r="F192" s="83"/>
      <c r="G192" s="83"/>
      <c r="H192" s="96"/>
      <c r="I192" s="83"/>
      <c r="J192" s="83"/>
      <c r="K192" s="83"/>
      <c r="L192" s="83"/>
      <c r="M192" s="83"/>
      <c r="N192" s="83"/>
      <c r="O192" s="96"/>
      <c r="P192" s="83"/>
      <c r="Q192" s="83"/>
      <c r="R192" s="83"/>
      <c r="S192" s="83"/>
      <c r="T192" s="83"/>
    </row>
    <row r="193" spans="1:20" x14ac:dyDescent="0.2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</row>
    <row r="194" spans="1:20" x14ac:dyDescent="0.25">
      <c r="A194" s="83"/>
      <c r="B194" s="83"/>
      <c r="C194" s="83"/>
      <c r="D194" s="83"/>
      <c r="E194" s="83"/>
      <c r="F194" s="83"/>
      <c r="G194" s="83"/>
      <c r="H194" s="101"/>
      <c r="I194" s="101"/>
      <c r="J194" s="101"/>
      <c r="K194" s="214"/>
      <c r="L194" s="214"/>
      <c r="M194" s="220"/>
      <c r="N194" s="83"/>
      <c r="O194" s="220"/>
      <c r="P194" s="220"/>
      <c r="Q194" s="220"/>
      <c r="R194" s="83"/>
      <c r="S194" s="83"/>
      <c r="T194" s="83"/>
    </row>
    <row r="195" spans="1:20" x14ac:dyDescent="0.25">
      <c r="A195" s="83"/>
      <c r="B195" s="83"/>
      <c r="C195" s="96"/>
      <c r="D195" s="96"/>
      <c r="E195" s="96"/>
      <c r="F195" s="96"/>
      <c r="G195" s="83"/>
      <c r="H195" s="101"/>
      <c r="I195" s="101"/>
      <c r="J195" s="101"/>
      <c r="K195" s="214"/>
      <c r="L195" s="214"/>
      <c r="M195" s="220"/>
      <c r="N195" s="83"/>
      <c r="O195" s="220"/>
      <c r="P195" s="220"/>
      <c r="Q195" s="220"/>
      <c r="R195" s="83"/>
      <c r="S195" s="83"/>
      <c r="T195" s="83"/>
    </row>
    <row r="196" spans="1:20" x14ac:dyDescent="0.25">
      <c r="A196" s="83"/>
      <c r="B196" s="83"/>
      <c r="C196" s="152"/>
      <c r="D196" s="152"/>
      <c r="E196" s="152"/>
      <c r="F196" s="152"/>
      <c r="G196" s="83"/>
      <c r="H196" s="101"/>
      <c r="I196" s="101"/>
      <c r="J196" s="101"/>
      <c r="K196" s="214"/>
      <c r="L196" s="214"/>
      <c r="M196" s="220"/>
      <c r="N196" s="83"/>
      <c r="O196" s="220"/>
      <c r="P196" s="220"/>
      <c r="Q196" s="220"/>
      <c r="R196" s="83"/>
      <c r="S196" s="83"/>
      <c r="T196" s="83"/>
    </row>
    <row r="197" spans="1:20" x14ac:dyDescent="0.25">
      <c r="A197" s="83"/>
      <c r="B197" s="155"/>
      <c r="C197" s="152"/>
      <c r="D197" s="152"/>
      <c r="E197" s="152"/>
      <c r="F197" s="152"/>
      <c r="G197" s="215"/>
      <c r="H197" s="83"/>
      <c r="I197" s="83"/>
      <c r="J197" s="83"/>
      <c r="K197" s="152"/>
      <c r="L197" s="152"/>
      <c r="M197" s="96"/>
      <c r="N197" s="83"/>
      <c r="O197" s="83"/>
      <c r="P197" s="83"/>
      <c r="Q197" s="83"/>
      <c r="R197" s="83"/>
      <c r="S197" s="83"/>
      <c r="T197" s="83"/>
    </row>
    <row r="198" spans="1:20" x14ac:dyDescent="0.25">
      <c r="A198" s="83"/>
      <c r="B198" s="155"/>
      <c r="C198" s="152"/>
      <c r="D198" s="152"/>
      <c r="E198" s="152"/>
      <c r="F198" s="152"/>
      <c r="G198" s="218"/>
      <c r="H198" s="83"/>
      <c r="I198" s="83"/>
      <c r="J198" s="83"/>
      <c r="K198" s="152"/>
      <c r="L198" s="152"/>
      <c r="M198" s="96"/>
      <c r="N198" s="83"/>
      <c r="O198" s="83"/>
      <c r="P198" s="83"/>
      <c r="Q198" s="83"/>
      <c r="R198" s="83"/>
      <c r="S198" s="83"/>
      <c r="T198" s="83"/>
    </row>
    <row r="199" spans="1:20" x14ac:dyDescent="0.25">
      <c r="A199" s="83"/>
      <c r="B199" s="208"/>
      <c r="C199" s="152"/>
      <c r="D199" s="152"/>
      <c r="E199" s="152"/>
      <c r="F199" s="152"/>
      <c r="G199" s="215"/>
      <c r="H199" s="83"/>
      <c r="I199" s="83"/>
      <c r="J199" s="83"/>
      <c r="K199" s="152"/>
      <c r="L199" s="152"/>
      <c r="M199" s="96"/>
      <c r="N199" s="83"/>
      <c r="O199" s="83"/>
      <c r="P199" s="83"/>
      <c r="Q199" s="83"/>
      <c r="R199" s="83"/>
      <c r="S199" s="83"/>
      <c r="T199" s="83"/>
    </row>
    <row r="200" spans="1:20" x14ac:dyDescent="0.25">
      <c r="A200" s="83"/>
      <c r="B200" s="155"/>
      <c r="C200" s="152"/>
      <c r="D200" s="152"/>
      <c r="E200" s="152"/>
      <c r="F200" s="152"/>
      <c r="G200" s="215"/>
      <c r="H200" s="221"/>
      <c r="I200" s="221"/>
      <c r="J200" s="221"/>
      <c r="K200" s="152"/>
      <c r="L200" s="152"/>
      <c r="M200" s="96"/>
      <c r="N200" s="83"/>
      <c r="O200" s="221"/>
      <c r="P200" s="83"/>
      <c r="Q200" s="83"/>
      <c r="R200" s="83"/>
      <c r="S200" s="83"/>
      <c r="T200" s="83"/>
    </row>
    <row r="201" spans="1:20" x14ac:dyDescent="0.25">
      <c r="A201" s="83"/>
      <c r="B201" s="155"/>
      <c r="C201" s="152"/>
      <c r="D201" s="152"/>
      <c r="E201" s="152"/>
      <c r="F201" s="152"/>
      <c r="G201" s="215"/>
      <c r="H201" s="221"/>
      <c r="I201" s="221"/>
      <c r="J201" s="221"/>
      <c r="K201" s="152"/>
      <c r="L201" s="152"/>
      <c r="M201" s="96"/>
      <c r="N201" s="83"/>
      <c r="O201" s="83"/>
      <c r="P201" s="83"/>
      <c r="Q201" s="83"/>
      <c r="R201" s="83"/>
      <c r="S201" s="83"/>
      <c r="T201" s="83"/>
    </row>
    <row r="202" spans="1:20" x14ac:dyDescent="0.25">
      <c r="A202" s="83"/>
      <c r="B202" s="155"/>
      <c r="C202" s="152"/>
      <c r="D202" s="152"/>
      <c r="E202" s="152"/>
      <c r="F202" s="152"/>
      <c r="G202" s="215"/>
      <c r="H202" s="221"/>
      <c r="I202" s="221"/>
      <c r="J202" s="221"/>
      <c r="K202" s="152"/>
      <c r="L202" s="152"/>
      <c r="M202" s="96"/>
      <c r="N202" s="83"/>
      <c r="O202" s="83"/>
      <c r="P202" s="83"/>
      <c r="Q202" s="83"/>
      <c r="R202" s="83"/>
      <c r="S202" s="83"/>
      <c r="T202" s="83"/>
    </row>
    <row r="203" spans="1:20" x14ac:dyDescent="0.25">
      <c r="A203" s="83"/>
      <c r="B203" s="155"/>
      <c r="C203" s="152"/>
      <c r="D203" s="152"/>
      <c r="E203" s="152"/>
      <c r="F203" s="152"/>
      <c r="G203" s="215"/>
      <c r="H203" s="221"/>
      <c r="I203" s="221"/>
      <c r="J203" s="221"/>
      <c r="K203" s="152"/>
      <c r="L203" s="152"/>
      <c r="M203" s="96"/>
      <c r="N203" s="83"/>
      <c r="O203" s="83"/>
      <c r="P203" s="83"/>
      <c r="Q203" s="83"/>
      <c r="R203" s="83"/>
      <c r="S203" s="83"/>
      <c r="T203" s="83"/>
    </row>
    <row r="204" spans="1:20" x14ac:dyDescent="0.25">
      <c r="A204" s="83"/>
      <c r="B204" s="155"/>
      <c r="C204" s="152"/>
      <c r="D204" s="152"/>
      <c r="E204" s="152"/>
      <c r="F204" s="152"/>
      <c r="G204" s="215"/>
      <c r="H204" s="221"/>
      <c r="I204" s="221"/>
      <c r="J204" s="221"/>
      <c r="K204" s="152"/>
      <c r="L204" s="152"/>
      <c r="M204" s="96"/>
      <c r="N204" s="83"/>
      <c r="O204" s="83"/>
      <c r="P204" s="83"/>
      <c r="Q204" s="83"/>
      <c r="R204" s="83"/>
      <c r="S204" s="83"/>
      <c r="T204" s="83"/>
    </row>
    <row r="205" spans="1:20" x14ac:dyDescent="0.25">
      <c r="A205" s="83"/>
      <c r="B205" s="155"/>
      <c r="C205" s="152"/>
      <c r="D205" s="152"/>
      <c r="E205" s="152"/>
      <c r="F205" s="152"/>
      <c r="G205" s="215"/>
      <c r="H205" s="221"/>
      <c r="I205" s="221"/>
      <c r="J205" s="221"/>
      <c r="K205" s="152"/>
      <c r="L205" s="152"/>
      <c r="M205" s="96"/>
      <c r="N205" s="83"/>
      <c r="O205" s="83"/>
      <c r="P205" s="83"/>
      <c r="Q205" s="83"/>
      <c r="R205" s="83"/>
      <c r="S205" s="83"/>
      <c r="T205" s="83"/>
    </row>
    <row r="206" spans="1:20" x14ac:dyDescent="0.25">
      <c r="A206" s="83"/>
      <c r="B206" s="155"/>
      <c r="C206" s="152"/>
      <c r="D206" s="152"/>
      <c r="E206" s="152"/>
      <c r="F206" s="152"/>
      <c r="G206" s="215"/>
      <c r="H206" s="221"/>
      <c r="I206" s="221"/>
      <c r="J206" s="221"/>
      <c r="K206" s="152"/>
      <c r="L206" s="152"/>
      <c r="M206" s="96"/>
      <c r="N206" s="83"/>
      <c r="O206" s="83"/>
      <c r="P206" s="83"/>
      <c r="Q206" s="83"/>
      <c r="R206" s="83"/>
      <c r="S206" s="83"/>
      <c r="T206" s="83"/>
    </row>
    <row r="207" spans="1:20" x14ac:dyDescent="0.25">
      <c r="A207" s="83"/>
      <c r="B207" s="155"/>
      <c r="C207" s="152"/>
      <c r="D207" s="152"/>
      <c r="E207" s="152"/>
      <c r="F207" s="152"/>
      <c r="G207" s="215"/>
      <c r="H207" s="221"/>
      <c r="I207" s="221"/>
      <c r="J207" s="221"/>
      <c r="K207" s="152"/>
      <c r="L207" s="152"/>
      <c r="M207" s="96"/>
      <c r="N207" s="83"/>
      <c r="O207" s="83"/>
      <c r="P207" s="83"/>
      <c r="Q207" s="83"/>
      <c r="R207" s="83"/>
      <c r="S207" s="83"/>
      <c r="T207" s="83"/>
    </row>
    <row r="208" spans="1:20" x14ac:dyDescent="0.25">
      <c r="A208" s="83"/>
      <c r="B208" s="155"/>
      <c r="C208" s="152"/>
      <c r="D208" s="152"/>
      <c r="E208" s="152"/>
      <c r="F208" s="152"/>
      <c r="G208" s="215"/>
      <c r="H208" s="221"/>
      <c r="I208" s="221"/>
      <c r="J208" s="221"/>
      <c r="K208" s="152"/>
      <c r="L208" s="152"/>
      <c r="M208" s="96"/>
      <c r="N208" s="83"/>
      <c r="O208" s="83"/>
      <c r="P208" s="83"/>
      <c r="Q208" s="83"/>
      <c r="R208" s="83"/>
      <c r="S208" s="83"/>
      <c r="T208" s="83"/>
    </row>
    <row r="209" spans="1:20" x14ac:dyDescent="0.25">
      <c r="A209" s="83"/>
      <c r="B209" s="155"/>
      <c r="C209" s="152"/>
      <c r="D209" s="152"/>
      <c r="E209" s="152"/>
      <c r="F209" s="152"/>
      <c r="G209" s="215"/>
      <c r="H209" s="221"/>
      <c r="I209" s="221"/>
      <c r="J209" s="221"/>
      <c r="K209" s="152"/>
      <c r="L209" s="152"/>
      <c r="M209" s="96"/>
      <c r="N209" s="83"/>
      <c r="O209" s="83"/>
      <c r="P209" s="83"/>
      <c r="Q209" s="83"/>
      <c r="R209" s="83"/>
      <c r="S209" s="83"/>
      <c r="T209" s="83"/>
    </row>
    <row r="210" spans="1:20" x14ac:dyDescent="0.25">
      <c r="A210" s="83"/>
      <c r="B210" s="155"/>
      <c r="C210" s="152"/>
      <c r="D210" s="152"/>
      <c r="E210" s="152"/>
      <c r="F210" s="152"/>
      <c r="G210" s="215"/>
      <c r="H210" s="221"/>
      <c r="I210" s="221"/>
      <c r="J210" s="221"/>
      <c r="K210" s="152"/>
      <c r="L210" s="152"/>
      <c r="M210" s="96"/>
      <c r="N210" s="83"/>
      <c r="O210" s="83"/>
      <c r="P210" s="83"/>
      <c r="Q210" s="83"/>
      <c r="R210" s="83"/>
      <c r="S210" s="83"/>
      <c r="T210" s="83"/>
    </row>
    <row r="211" spans="1:20" x14ac:dyDescent="0.25">
      <c r="A211" s="83"/>
      <c r="B211" s="155"/>
      <c r="C211" s="152"/>
      <c r="D211" s="152"/>
      <c r="E211" s="152"/>
      <c r="F211" s="152"/>
      <c r="G211" s="215"/>
      <c r="H211" s="221"/>
      <c r="I211" s="221"/>
      <c r="J211" s="221"/>
      <c r="K211" s="152"/>
      <c r="L211" s="152"/>
      <c r="M211" s="96"/>
      <c r="N211" s="83"/>
      <c r="O211" s="83"/>
      <c r="P211" s="83"/>
      <c r="Q211" s="83"/>
      <c r="R211" s="83"/>
      <c r="S211" s="83"/>
      <c r="T211" s="83"/>
    </row>
    <row r="212" spans="1:20" x14ac:dyDescent="0.25">
      <c r="A212" s="83"/>
      <c r="B212" s="155"/>
      <c r="C212" s="152"/>
      <c r="D212" s="152"/>
      <c r="E212" s="152"/>
      <c r="F212" s="152"/>
      <c r="G212" s="215"/>
      <c r="H212" s="221"/>
      <c r="I212" s="221"/>
      <c r="J212" s="221"/>
      <c r="K212" s="152"/>
      <c r="L212" s="152"/>
      <c r="M212" s="96"/>
      <c r="N212" s="83"/>
      <c r="O212" s="83"/>
      <c r="P212" s="83"/>
      <c r="Q212" s="83"/>
      <c r="R212" s="83"/>
      <c r="S212" s="83"/>
      <c r="T212" s="83"/>
    </row>
    <row r="213" spans="1:20" x14ac:dyDescent="0.25">
      <c r="A213" s="83"/>
      <c r="B213" s="155"/>
      <c r="C213" s="152"/>
      <c r="D213" s="152"/>
      <c r="E213" s="152"/>
      <c r="F213" s="152"/>
      <c r="G213" s="215"/>
      <c r="H213" s="221"/>
      <c r="I213" s="221"/>
      <c r="J213" s="221"/>
      <c r="K213" s="152"/>
      <c r="L213" s="152"/>
      <c r="M213" s="96"/>
      <c r="N213" s="83"/>
      <c r="O213" s="83"/>
      <c r="P213" s="83"/>
      <c r="Q213" s="83"/>
      <c r="R213" s="83"/>
      <c r="S213" s="83"/>
      <c r="T213" s="83"/>
    </row>
    <row r="214" spans="1:20" x14ac:dyDescent="0.25">
      <c r="A214" s="83"/>
      <c r="B214" s="155"/>
      <c r="C214" s="201"/>
      <c r="D214" s="201"/>
      <c r="E214" s="201"/>
      <c r="F214" s="201"/>
      <c r="G214" s="215"/>
      <c r="H214" s="97"/>
      <c r="I214" s="97"/>
      <c r="J214" s="222"/>
      <c r="K214" s="96"/>
      <c r="L214" s="96"/>
      <c r="M214" s="96"/>
      <c r="N214" s="83"/>
      <c r="O214" s="96"/>
      <c r="P214" s="96"/>
      <c r="Q214" s="96"/>
      <c r="R214" s="83"/>
      <c r="S214" s="83"/>
      <c r="T214" s="83"/>
    </row>
    <row r="215" spans="1:20" x14ac:dyDescent="0.25">
      <c r="A215" s="83"/>
      <c r="B215" s="155"/>
      <c r="C215" s="152"/>
      <c r="D215" s="152"/>
      <c r="E215" s="152"/>
      <c r="F215" s="152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spans="1:20" x14ac:dyDescent="0.25">
      <c r="A216" s="83"/>
      <c r="B216" s="223"/>
      <c r="C216" s="152"/>
      <c r="D216" s="152"/>
      <c r="E216" s="152"/>
      <c r="F216" s="152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</row>
    <row r="217" spans="1:20" x14ac:dyDescent="0.25">
      <c r="A217" s="83"/>
      <c r="B217" s="223"/>
      <c r="C217" s="152"/>
      <c r="D217" s="152"/>
      <c r="E217" s="152"/>
      <c r="F217" s="152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</row>
    <row r="218" spans="1:20" x14ac:dyDescent="0.25">
      <c r="B218" s="224"/>
      <c r="C218" s="196"/>
      <c r="D218" s="196"/>
      <c r="E218" s="196"/>
      <c r="F218" s="196"/>
      <c r="G218" s="94"/>
      <c r="H218" s="94"/>
      <c r="I218" s="94"/>
      <c r="J218" s="94"/>
    </row>
    <row r="219" spans="1:20" x14ac:dyDescent="0.25">
      <c r="B219" s="225"/>
      <c r="C219" s="196"/>
      <c r="D219" s="196"/>
      <c r="E219" s="196"/>
      <c r="F219" s="196"/>
      <c r="G219" s="94"/>
      <c r="H219" s="94"/>
      <c r="I219" s="94"/>
      <c r="J219" s="94"/>
    </row>
    <row r="220" spans="1:20" x14ac:dyDescent="0.25">
      <c r="B220" s="225"/>
      <c r="C220" s="196"/>
      <c r="D220" s="196"/>
      <c r="E220" s="196"/>
      <c r="F220" s="196"/>
      <c r="G220" s="94"/>
      <c r="H220" s="94"/>
      <c r="I220" s="94"/>
      <c r="J220" s="94"/>
    </row>
    <row r="221" spans="1:20" x14ac:dyDescent="0.25">
      <c r="B221" s="58"/>
      <c r="C221" s="196"/>
      <c r="D221" s="196"/>
      <c r="E221" s="196"/>
      <c r="F221" s="196"/>
      <c r="G221" s="94"/>
      <c r="H221" s="94"/>
      <c r="I221" s="94"/>
      <c r="J221" s="94"/>
    </row>
    <row r="222" spans="1:20" x14ac:dyDescent="0.25">
      <c r="B222" s="94"/>
      <c r="C222" s="94"/>
      <c r="D222" s="94"/>
      <c r="E222" s="94"/>
      <c r="F222" s="94"/>
      <c r="G222" s="94"/>
      <c r="H222" s="94"/>
      <c r="I222" s="94"/>
      <c r="J222" s="94"/>
    </row>
    <row r="223" spans="1:20" x14ac:dyDescent="0.25">
      <c r="B223" s="94"/>
      <c r="C223" s="94"/>
      <c r="D223" s="94"/>
      <c r="E223" s="94"/>
      <c r="F223" s="94"/>
      <c r="G223" s="94"/>
      <c r="H223" s="94"/>
      <c r="I223" s="94"/>
      <c r="J223" s="94"/>
    </row>
    <row r="224" spans="1:20" x14ac:dyDescent="0.25">
      <c r="B224" s="94"/>
      <c r="C224" s="196"/>
      <c r="D224" s="196"/>
      <c r="E224" s="196"/>
      <c r="F224" s="196"/>
      <c r="G224" s="94"/>
      <c r="H224" s="94"/>
      <c r="I224" s="94"/>
      <c r="J224" s="94"/>
    </row>
    <row r="225" spans="2:10" x14ac:dyDescent="0.25">
      <c r="B225" s="94"/>
      <c r="C225" s="196"/>
      <c r="D225" s="196"/>
      <c r="E225" s="196"/>
      <c r="F225" s="196"/>
      <c r="G225" s="94"/>
      <c r="H225" s="94"/>
      <c r="I225" s="94"/>
      <c r="J225" s="94"/>
    </row>
    <row r="226" spans="2:10" x14ac:dyDescent="0.25">
      <c r="B226" s="94"/>
      <c r="C226" s="196"/>
      <c r="D226" s="196"/>
      <c r="E226" s="196"/>
      <c r="F226" s="196"/>
      <c r="G226" s="94"/>
      <c r="H226" s="94"/>
      <c r="I226" s="94"/>
      <c r="J226" s="94"/>
    </row>
    <row r="227" spans="2:10" x14ac:dyDescent="0.25">
      <c r="B227" s="94"/>
      <c r="C227" s="196"/>
      <c r="D227" s="196"/>
      <c r="E227" s="196"/>
      <c r="F227" s="196"/>
      <c r="G227" s="94"/>
      <c r="H227" s="94"/>
      <c r="I227" s="94"/>
      <c r="J227" s="94"/>
    </row>
    <row r="228" spans="2:10" x14ac:dyDescent="0.25">
      <c r="B228" s="94"/>
      <c r="C228" s="196"/>
      <c r="D228" s="196"/>
      <c r="E228" s="196"/>
      <c r="F228" s="196"/>
      <c r="G228" s="94"/>
      <c r="H228" s="94"/>
      <c r="I228" s="94"/>
      <c r="J228" s="94"/>
    </row>
    <row r="229" spans="2:10" x14ac:dyDescent="0.25">
      <c r="B229" s="94"/>
      <c r="C229" s="196"/>
      <c r="D229" s="196"/>
      <c r="E229" s="196"/>
      <c r="F229" s="196"/>
      <c r="G229" s="94"/>
      <c r="H229" s="94"/>
      <c r="I229" s="94"/>
      <c r="J229" s="94"/>
    </row>
    <row r="230" spans="2:10" x14ac:dyDescent="0.25">
      <c r="B230" s="94"/>
      <c r="C230" s="196"/>
      <c r="D230" s="196"/>
      <c r="E230" s="196"/>
      <c r="F230" s="196"/>
      <c r="G230" s="94"/>
      <c r="H230" s="94"/>
      <c r="I230" s="94"/>
      <c r="J230" s="94"/>
    </row>
    <row r="231" spans="2:10" x14ac:dyDescent="0.25">
      <c r="B231" s="94"/>
      <c r="C231" s="196"/>
      <c r="D231" s="196"/>
      <c r="E231" s="196"/>
      <c r="F231" s="196"/>
      <c r="G231" s="94"/>
      <c r="H231" s="94"/>
      <c r="I231" s="94"/>
      <c r="J231" s="94"/>
    </row>
    <row r="232" spans="2:10" x14ac:dyDescent="0.25">
      <c r="B232" s="94"/>
      <c r="C232" s="196"/>
      <c r="D232" s="196"/>
      <c r="E232" s="196"/>
      <c r="F232" s="196"/>
      <c r="G232" s="94"/>
      <c r="H232" s="94"/>
      <c r="I232" s="94"/>
      <c r="J232" s="94"/>
    </row>
    <row r="233" spans="2:10" x14ac:dyDescent="0.25">
      <c r="B233" s="94"/>
      <c r="C233" s="196"/>
      <c r="D233" s="196"/>
      <c r="E233" s="196"/>
      <c r="F233" s="196"/>
      <c r="G233" s="94"/>
      <c r="H233" s="94"/>
      <c r="I233" s="94"/>
      <c r="J233" s="94"/>
    </row>
    <row r="234" spans="2:10" x14ac:dyDescent="0.25">
      <c r="B234" s="94"/>
      <c r="C234" s="196"/>
      <c r="D234" s="196"/>
      <c r="E234" s="196"/>
      <c r="F234" s="196"/>
      <c r="G234" s="94"/>
      <c r="H234" s="94"/>
      <c r="I234" s="94"/>
      <c r="J234" s="94"/>
    </row>
    <row r="235" spans="2:10" x14ac:dyDescent="0.25">
      <c r="B235" s="94"/>
      <c r="C235" s="196"/>
      <c r="D235" s="196"/>
      <c r="E235" s="196"/>
      <c r="F235" s="196"/>
      <c r="G235" s="94"/>
      <c r="H235" s="94"/>
      <c r="I235" s="94"/>
      <c r="J235" s="94"/>
    </row>
    <row r="236" spans="2:10" x14ac:dyDescent="0.25">
      <c r="B236" s="94"/>
      <c r="C236" s="196"/>
      <c r="D236" s="196"/>
      <c r="E236" s="196"/>
      <c r="F236" s="196"/>
      <c r="G236" s="94"/>
      <c r="H236" s="94"/>
      <c r="I236" s="94"/>
      <c r="J236" s="94"/>
    </row>
    <row r="237" spans="2:10" x14ac:dyDescent="0.25">
      <c r="B237" s="94"/>
      <c r="C237" s="196"/>
      <c r="D237" s="196"/>
      <c r="E237" s="196"/>
      <c r="F237" s="196"/>
      <c r="G237" s="94"/>
      <c r="H237" s="94"/>
      <c r="I237" s="94"/>
      <c r="J237" s="94"/>
    </row>
    <row r="238" spans="2:10" x14ac:dyDescent="0.25">
      <c r="B238" s="94"/>
      <c r="C238" s="196"/>
      <c r="D238" s="196"/>
      <c r="E238" s="196"/>
      <c r="F238" s="196"/>
      <c r="G238" s="94"/>
      <c r="H238" s="94"/>
      <c r="I238" s="94"/>
      <c r="J238" s="94"/>
    </row>
    <row r="239" spans="2:10" x14ac:dyDescent="0.25">
      <c r="B239" s="94"/>
      <c r="C239" s="196"/>
      <c r="D239" s="196"/>
      <c r="E239" s="196"/>
      <c r="F239" s="196"/>
      <c r="G239" s="94"/>
      <c r="H239" s="94"/>
      <c r="I239" s="94"/>
      <c r="J239" s="94"/>
    </row>
    <row r="240" spans="2:10" x14ac:dyDescent="0.25">
      <c r="B240" s="94"/>
      <c r="C240" s="196"/>
      <c r="D240" s="196"/>
      <c r="E240" s="196"/>
      <c r="F240" s="196"/>
      <c r="G240" s="94"/>
      <c r="H240" s="94"/>
      <c r="I240" s="94"/>
      <c r="J240" s="94"/>
    </row>
    <row r="241" spans="2:18" x14ac:dyDescent="0.25">
      <c r="B241" s="94"/>
      <c r="C241" s="196"/>
      <c r="D241" s="196"/>
      <c r="E241" s="196"/>
      <c r="F241" s="196"/>
      <c r="G241" s="94"/>
      <c r="H241" s="94"/>
      <c r="I241" s="94"/>
      <c r="J241" s="94"/>
    </row>
    <row r="242" spans="2:18" x14ac:dyDescent="0.25">
      <c r="B242" s="94"/>
      <c r="C242" s="196"/>
      <c r="D242" s="196"/>
      <c r="E242" s="196"/>
      <c r="F242" s="196"/>
      <c r="G242" s="94"/>
      <c r="H242" s="94"/>
      <c r="I242" s="94"/>
      <c r="J242" s="94"/>
    </row>
    <row r="243" spans="2:18" x14ac:dyDescent="0.25">
      <c r="B243" s="94"/>
      <c r="C243" s="196"/>
      <c r="D243" s="196"/>
      <c r="E243" s="196"/>
      <c r="F243" s="196"/>
      <c r="G243" s="94"/>
      <c r="H243" s="94"/>
      <c r="I243" s="94"/>
      <c r="J243" s="94"/>
    </row>
    <row r="244" spans="2:18" x14ac:dyDescent="0.25">
      <c r="B244" s="94"/>
      <c r="C244" s="196"/>
      <c r="D244" s="196"/>
      <c r="E244" s="196"/>
      <c r="F244" s="196"/>
      <c r="G244" s="94"/>
      <c r="H244" s="94"/>
      <c r="I244" s="94"/>
      <c r="J244" s="94"/>
    </row>
    <row r="245" spans="2:18" x14ac:dyDescent="0.25">
      <c r="B245" s="94"/>
      <c r="C245" s="94"/>
      <c r="D245" s="94"/>
      <c r="E245" s="94"/>
      <c r="F245" s="94"/>
      <c r="G245" s="94"/>
      <c r="H245" s="94"/>
      <c r="I245" s="94"/>
      <c r="J245" s="94"/>
    </row>
    <row r="246" spans="2:18" x14ac:dyDescent="0.25">
      <c r="B246" s="94"/>
      <c r="C246" s="94"/>
      <c r="D246" s="94"/>
      <c r="E246" s="94"/>
      <c r="F246" s="94"/>
      <c r="G246" s="94"/>
      <c r="H246" s="94"/>
      <c r="I246" s="94"/>
      <c r="J246" s="83"/>
      <c r="K246" s="83"/>
      <c r="L246" s="83"/>
      <c r="M246" s="83"/>
      <c r="N246" s="83"/>
      <c r="O246" s="83"/>
      <c r="P246" s="83"/>
      <c r="Q246" s="83"/>
      <c r="R246" s="83"/>
    </row>
    <row r="247" spans="2:18" x14ac:dyDescent="0.25">
      <c r="B247" s="94"/>
      <c r="C247" s="94"/>
      <c r="D247" s="94"/>
      <c r="E247" s="94"/>
      <c r="F247" s="94"/>
      <c r="G247" s="94"/>
      <c r="H247" s="94"/>
      <c r="I247" s="94"/>
      <c r="J247" s="83"/>
      <c r="K247" s="83"/>
      <c r="L247" s="83"/>
      <c r="M247" s="83"/>
      <c r="N247" s="83"/>
      <c r="O247" s="83"/>
      <c r="P247" s="83"/>
      <c r="Q247" s="83"/>
      <c r="R247" s="83"/>
    </row>
    <row r="248" spans="2:18" x14ac:dyDescent="0.25">
      <c r="B248" s="94"/>
      <c r="C248" s="58"/>
      <c r="D248" s="197"/>
      <c r="E248" s="197"/>
      <c r="F248" s="197"/>
      <c r="G248" s="197"/>
      <c r="H248" s="197"/>
      <c r="I248" s="197"/>
      <c r="J248" s="152"/>
      <c r="K248" s="96"/>
      <c r="L248" s="96"/>
      <c r="M248" s="96"/>
      <c r="N248" s="96"/>
      <c r="O248" s="96"/>
      <c r="P248" s="226"/>
      <c r="Q248" s="95"/>
      <c r="R248" s="83"/>
    </row>
    <row r="249" spans="2:18" x14ac:dyDescent="0.25">
      <c r="B249" s="94"/>
      <c r="C249" s="58"/>
      <c r="D249" s="196"/>
      <c r="E249" s="196"/>
      <c r="F249" s="196"/>
      <c r="G249" s="196"/>
      <c r="H249" s="196"/>
      <c r="I249" s="196"/>
      <c r="J249" s="152"/>
      <c r="K249" s="152"/>
      <c r="L249" s="152"/>
      <c r="M249" s="152"/>
      <c r="N249" s="152"/>
      <c r="O249" s="152"/>
      <c r="P249" s="152"/>
      <c r="Q249" s="152"/>
      <c r="R249" s="83"/>
    </row>
    <row r="250" spans="2:18" x14ac:dyDescent="0.25">
      <c r="B250" s="94"/>
      <c r="C250" s="227"/>
      <c r="D250" s="196"/>
      <c r="E250" s="196"/>
      <c r="F250" s="196"/>
      <c r="G250" s="196"/>
      <c r="H250" s="196"/>
      <c r="I250" s="196"/>
      <c r="J250" s="152"/>
      <c r="K250" s="152"/>
      <c r="L250" s="152"/>
      <c r="M250" s="152"/>
      <c r="N250" s="152"/>
      <c r="O250" s="152"/>
      <c r="P250" s="152"/>
      <c r="Q250" s="152"/>
      <c r="R250" s="83"/>
    </row>
    <row r="251" spans="2:18" x14ac:dyDescent="0.25">
      <c r="B251" s="94"/>
      <c r="C251" s="227"/>
      <c r="D251" s="196"/>
      <c r="E251" s="196"/>
      <c r="F251" s="196"/>
      <c r="G251" s="196"/>
      <c r="H251" s="196"/>
      <c r="I251" s="196"/>
      <c r="J251" s="152"/>
      <c r="K251" s="152"/>
      <c r="L251" s="152"/>
      <c r="M251" s="152"/>
      <c r="N251" s="152"/>
      <c r="O251" s="152"/>
      <c r="P251" s="152"/>
      <c r="Q251" s="152"/>
      <c r="R251" s="83"/>
    </row>
    <row r="252" spans="2:18" x14ac:dyDescent="0.25">
      <c r="B252" s="94"/>
      <c r="C252" s="225"/>
      <c r="D252" s="196"/>
      <c r="E252" s="196"/>
      <c r="F252" s="196"/>
      <c r="G252" s="196"/>
      <c r="H252" s="196"/>
      <c r="I252" s="196"/>
      <c r="J252" s="152"/>
      <c r="K252" s="152"/>
      <c r="L252" s="152"/>
      <c r="M252" s="152"/>
      <c r="N252" s="152"/>
      <c r="O252" s="152"/>
      <c r="P252" s="152"/>
      <c r="Q252" s="152"/>
      <c r="R252" s="83"/>
    </row>
    <row r="253" spans="2:18" x14ac:dyDescent="0.25">
      <c r="B253" s="94"/>
      <c r="C253" s="227"/>
      <c r="D253" s="196"/>
      <c r="E253" s="196"/>
      <c r="F253" s="196"/>
      <c r="G253" s="196"/>
      <c r="H253" s="196"/>
      <c r="I253" s="196"/>
      <c r="J253" s="152"/>
      <c r="K253" s="152"/>
      <c r="L253" s="152"/>
      <c r="M253" s="152"/>
      <c r="N253" s="152"/>
      <c r="O253" s="152"/>
      <c r="P253" s="152"/>
      <c r="Q253" s="152"/>
      <c r="R253" s="83"/>
    </row>
    <row r="254" spans="2:18" x14ac:dyDescent="0.25">
      <c r="B254" s="94"/>
      <c r="C254" s="227"/>
      <c r="D254" s="196"/>
      <c r="E254" s="196"/>
      <c r="F254" s="196"/>
      <c r="G254" s="196"/>
      <c r="H254" s="196"/>
      <c r="I254" s="196"/>
      <c r="J254" s="152"/>
      <c r="K254" s="152"/>
      <c r="L254" s="152"/>
      <c r="M254" s="152"/>
      <c r="N254" s="152"/>
      <c r="O254" s="152"/>
      <c r="P254" s="152"/>
      <c r="Q254" s="152"/>
      <c r="R254" s="83"/>
    </row>
    <row r="255" spans="2:18" x14ac:dyDescent="0.25">
      <c r="B255" s="94"/>
      <c r="C255" s="227"/>
      <c r="D255" s="196"/>
      <c r="E255" s="196"/>
      <c r="F255" s="196"/>
      <c r="G255" s="196"/>
      <c r="H255" s="196"/>
      <c r="I255" s="196"/>
      <c r="J255" s="152"/>
      <c r="K255" s="152"/>
      <c r="L255" s="152"/>
      <c r="M255" s="152"/>
      <c r="N255" s="152"/>
      <c r="O255" s="152"/>
      <c r="P255" s="152"/>
      <c r="Q255" s="152"/>
      <c r="R255" s="83"/>
    </row>
    <row r="256" spans="2:18" x14ac:dyDescent="0.25">
      <c r="B256" s="94"/>
      <c r="C256" s="227"/>
      <c r="D256" s="196"/>
      <c r="E256" s="196"/>
      <c r="F256" s="196"/>
      <c r="G256" s="196"/>
      <c r="H256" s="196"/>
      <c r="I256" s="196"/>
      <c r="J256" s="152"/>
      <c r="K256" s="152"/>
      <c r="L256" s="152"/>
      <c r="M256" s="152"/>
      <c r="N256" s="152"/>
      <c r="O256" s="152"/>
      <c r="P256" s="152"/>
      <c r="Q256" s="152"/>
      <c r="R256" s="83"/>
    </row>
    <row r="257" spans="2:18" x14ac:dyDescent="0.25">
      <c r="B257" s="94"/>
      <c r="C257" s="227"/>
      <c r="D257" s="196"/>
      <c r="E257" s="196"/>
      <c r="F257" s="196"/>
      <c r="G257" s="196"/>
      <c r="H257" s="196"/>
      <c r="I257" s="196"/>
      <c r="J257" s="152"/>
      <c r="K257" s="152"/>
      <c r="L257" s="152"/>
      <c r="M257" s="152"/>
      <c r="N257" s="152"/>
      <c r="O257" s="152"/>
      <c r="P257" s="152"/>
      <c r="Q257" s="152"/>
      <c r="R257" s="83"/>
    </row>
    <row r="258" spans="2:18" x14ac:dyDescent="0.25">
      <c r="B258" s="94"/>
      <c r="C258" s="227"/>
      <c r="D258" s="196"/>
      <c r="E258" s="196"/>
      <c r="F258" s="196"/>
      <c r="G258" s="196"/>
      <c r="H258" s="196"/>
      <c r="I258" s="196"/>
      <c r="J258" s="152"/>
      <c r="K258" s="152"/>
      <c r="L258" s="152"/>
      <c r="M258" s="152"/>
      <c r="N258" s="152"/>
      <c r="O258" s="152"/>
      <c r="P258" s="152"/>
      <c r="Q258" s="152"/>
      <c r="R258" s="83"/>
    </row>
    <row r="259" spans="2:18" x14ac:dyDescent="0.25">
      <c r="B259" s="94"/>
      <c r="C259" s="227"/>
      <c r="D259" s="196"/>
      <c r="E259" s="196"/>
      <c r="F259" s="196"/>
      <c r="G259" s="196"/>
      <c r="H259" s="196"/>
      <c r="I259" s="196"/>
      <c r="J259" s="152"/>
      <c r="K259" s="152"/>
      <c r="L259" s="152"/>
      <c r="M259" s="152"/>
      <c r="N259" s="152"/>
      <c r="O259" s="152"/>
      <c r="P259" s="152"/>
      <c r="Q259" s="152"/>
      <c r="R259" s="83"/>
    </row>
    <row r="260" spans="2:18" x14ac:dyDescent="0.25">
      <c r="B260" s="94"/>
      <c r="C260" s="227"/>
      <c r="D260" s="196"/>
      <c r="E260" s="196"/>
      <c r="F260" s="196"/>
      <c r="G260" s="196"/>
      <c r="H260" s="196"/>
      <c r="I260" s="196"/>
      <c r="J260" s="152"/>
      <c r="K260" s="152"/>
      <c r="L260" s="152"/>
      <c r="M260" s="152"/>
      <c r="N260" s="152"/>
      <c r="O260" s="152"/>
      <c r="P260" s="152"/>
      <c r="Q260" s="152"/>
      <c r="R260" s="83"/>
    </row>
    <row r="261" spans="2:18" x14ac:dyDescent="0.25">
      <c r="B261" s="94"/>
      <c r="C261" s="227"/>
      <c r="D261" s="196"/>
      <c r="E261" s="196"/>
      <c r="F261" s="196"/>
      <c r="G261" s="196"/>
      <c r="H261" s="196"/>
      <c r="I261" s="196"/>
      <c r="J261" s="152"/>
      <c r="K261" s="152"/>
      <c r="L261" s="152"/>
      <c r="M261" s="152"/>
      <c r="N261" s="152"/>
      <c r="O261" s="152"/>
      <c r="P261" s="152"/>
      <c r="Q261" s="152"/>
      <c r="R261" s="83"/>
    </row>
    <row r="262" spans="2:18" x14ac:dyDescent="0.25">
      <c r="B262" s="94"/>
      <c r="C262" s="227"/>
      <c r="D262" s="196"/>
      <c r="E262" s="196"/>
      <c r="F262" s="196"/>
      <c r="G262" s="196"/>
      <c r="H262" s="196"/>
      <c r="I262" s="196"/>
      <c r="J262" s="152"/>
      <c r="K262" s="152"/>
      <c r="L262" s="152"/>
      <c r="M262" s="152"/>
      <c r="N262" s="152"/>
      <c r="O262" s="152"/>
      <c r="P262" s="152"/>
      <c r="Q262" s="152"/>
      <c r="R262" s="83"/>
    </row>
    <row r="263" spans="2:18" x14ac:dyDescent="0.25">
      <c r="B263" s="94"/>
      <c r="C263" s="227"/>
      <c r="D263" s="196"/>
      <c r="E263" s="196"/>
      <c r="F263" s="196"/>
      <c r="G263" s="196"/>
      <c r="H263" s="196"/>
      <c r="I263" s="196"/>
      <c r="J263" s="152"/>
      <c r="K263" s="152"/>
      <c r="L263" s="152"/>
      <c r="M263" s="152"/>
      <c r="N263" s="152"/>
      <c r="O263" s="152"/>
      <c r="P263" s="152"/>
      <c r="Q263" s="152"/>
      <c r="R263" s="83"/>
    </row>
    <row r="264" spans="2:18" x14ac:dyDescent="0.25">
      <c r="B264" s="94"/>
      <c r="C264" s="227"/>
      <c r="D264" s="196"/>
      <c r="E264" s="196"/>
      <c r="F264" s="196"/>
      <c r="G264" s="196"/>
      <c r="H264" s="196"/>
      <c r="I264" s="196"/>
      <c r="J264" s="152"/>
      <c r="K264" s="152"/>
      <c r="L264" s="152"/>
      <c r="M264" s="152"/>
      <c r="N264" s="152"/>
      <c r="O264" s="152"/>
      <c r="P264" s="152"/>
      <c r="Q264" s="152"/>
      <c r="R264" s="83"/>
    </row>
    <row r="265" spans="2:18" x14ac:dyDescent="0.25">
      <c r="B265" s="94"/>
      <c r="C265" s="227"/>
      <c r="D265" s="196"/>
      <c r="E265" s="196"/>
      <c r="F265" s="196"/>
      <c r="G265" s="196"/>
      <c r="H265" s="196"/>
      <c r="I265" s="196"/>
      <c r="J265" s="152"/>
      <c r="K265" s="152"/>
      <c r="L265" s="152"/>
      <c r="M265" s="152"/>
      <c r="N265" s="152"/>
      <c r="O265" s="152"/>
      <c r="P265" s="152"/>
      <c r="Q265" s="152"/>
      <c r="R265" s="83"/>
    </row>
    <row r="266" spans="2:18" x14ac:dyDescent="0.25">
      <c r="B266" s="94"/>
      <c r="C266" s="224"/>
      <c r="D266" s="196"/>
      <c r="E266" s="196"/>
      <c r="F266" s="196"/>
      <c r="G266" s="196"/>
      <c r="H266" s="196"/>
      <c r="I266" s="196"/>
      <c r="J266" s="152"/>
      <c r="K266" s="152"/>
      <c r="L266" s="152"/>
      <c r="M266" s="152"/>
      <c r="N266" s="152"/>
      <c r="O266" s="152"/>
      <c r="P266" s="152"/>
      <c r="Q266" s="152"/>
      <c r="R266" s="83"/>
    </row>
    <row r="267" spans="2:18" x14ac:dyDescent="0.25">
      <c r="B267" s="94"/>
      <c r="C267" s="223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83"/>
    </row>
    <row r="268" spans="2:18" x14ac:dyDescent="0.25">
      <c r="B268" s="94"/>
      <c r="C268" s="223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83"/>
    </row>
    <row r="269" spans="2:18" x14ac:dyDescent="0.25">
      <c r="B269" s="94"/>
      <c r="C269" s="208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83"/>
    </row>
    <row r="270" spans="2:18" x14ac:dyDescent="0.25">
      <c r="C270" s="95"/>
      <c r="D270" s="97"/>
      <c r="E270" s="178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78"/>
      <c r="Q270" s="178"/>
      <c r="R270" s="83"/>
    </row>
    <row r="271" spans="2:18" x14ac:dyDescent="0.25"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</row>
    <row r="272" spans="2:18" x14ac:dyDescent="0.25"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</row>
    <row r="273" spans="3:18" x14ac:dyDescent="0.25"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</row>
  </sheetData>
  <mergeCells count="17">
    <mergeCell ref="B28:E29"/>
    <mergeCell ref="B1:J1"/>
    <mergeCell ref="G7:G8"/>
    <mergeCell ref="B33:B34"/>
    <mergeCell ref="C33:E33"/>
    <mergeCell ref="G57:G58"/>
    <mergeCell ref="B2:J2"/>
    <mergeCell ref="H57:J57"/>
    <mergeCell ref="G33:G34"/>
    <mergeCell ref="H33:J33"/>
    <mergeCell ref="B7:B8"/>
    <mergeCell ref="C7:E7"/>
    <mergeCell ref="H7:J7"/>
    <mergeCell ref="B57:B58"/>
    <mergeCell ref="C57:E57"/>
    <mergeCell ref="G4:J5"/>
    <mergeCell ref="G29:J29"/>
  </mergeCells>
  <printOptions horizontalCentered="1"/>
  <pageMargins left="0.23622047244094491" right="0.23622047244094491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H9:I12 J15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AÑOS</vt:lpstr>
      <vt:lpstr>OSORNO</vt:lpstr>
      <vt:lpstr>PUERTO OCTAY</vt:lpstr>
      <vt:lpstr>PURRANQUE</vt:lpstr>
      <vt:lpstr>PUYEHUE</vt:lpstr>
      <vt:lpstr>RÍO NEGRO</vt:lpstr>
      <vt:lpstr>SAN JUAN COSTA</vt:lpstr>
      <vt:lpstr>SAN PABLO</vt:lpstr>
      <vt:lpstr>OSORNO!Área_de_impresión</vt:lpstr>
      <vt:lpstr>'PUERTO OCTAY'!Área_de_impresión</vt:lpstr>
      <vt:lpstr>PURRANQUE!Área_de_impresión</vt:lpstr>
      <vt:lpstr>PUYEHUE!Área_de_impresión</vt:lpstr>
      <vt:lpstr>'RÍO NEGRO'!Área_de_impresión</vt:lpstr>
      <vt:lpstr>'SAN JUAN COSTA'!Área_de_impresión</vt:lpstr>
      <vt:lpstr>'SAN PABLO'!Área_de_impresión</vt:lpstr>
      <vt:lpstr>OSORNO!Títulos_a_imprimir</vt:lpstr>
    </vt:vector>
  </TitlesOfParts>
  <Company>Propietario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2021-03-12T12:46:24Z</cp:lastPrinted>
  <dcterms:created xsi:type="dcterms:W3CDTF">2012-01-06T14:59:33Z</dcterms:created>
  <dcterms:modified xsi:type="dcterms:W3CDTF">2022-07-01T15:32:45Z</dcterms:modified>
</cp:coreProperties>
</file>